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4240" windowHeight="11385" tabRatio="773" activeTab="1"/>
  </bookViews>
  <sheets>
    <sheet name="Fiche de renseignements compéti" sheetId="4" r:id="rId1"/>
    <sheet name="terrain Filles" sheetId="2" r:id="rId2"/>
    <sheet name="Féminines" sheetId="10" r:id="rId3"/>
    <sheet name="Classement" sheetId="7" r:id="rId4"/>
    <sheet name="Emargement" sheetId="16" r:id="rId5"/>
    <sheet name="Organisation Filles" sheetId="12" r:id="rId6"/>
  </sheets>
  <externalReferences>
    <externalReference r:id="rId7"/>
  </externalReferences>
  <definedNames>
    <definedName name="_BLF1">'terrain Filles'!$H$9</definedName>
    <definedName name="_BLF10">'terrain Filles'!$H$18</definedName>
    <definedName name="_BLF11">'terrain Filles'!$H$19</definedName>
    <definedName name="_BLF12">'terrain Filles'!$H$20</definedName>
    <definedName name="_BLF13">'terrain Filles'!$H$21</definedName>
    <definedName name="_BLF14">'terrain Filles'!$H$22</definedName>
    <definedName name="_BLF15">'terrain Filles'!$H$23</definedName>
    <definedName name="_BLF16">'terrain Filles'!$H$24</definedName>
    <definedName name="_BLF17">'terrain Filles'!$H$25</definedName>
    <definedName name="_BLF18">'terrain Filles'!$H$26</definedName>
    <definedName name="_BLF19">'terrain Filles'!$H$30</definedName>
    <definedName name="_BLF2">'terrain Filles'!$H$10</definedName>
    <definedName name="_BLF20">'terrain Filles'!$H$31</definedName>
    <definedName name="_BLF21">'terrain Filles'!$H$32</definedName>
    <definedName name="_BLF22">'terrain Filles'!$H$33</definedName>
    <definedName name="_BLF23">'terrain Filles'!$H$34</definedName>
    <definedName name="_BLF24">'terrain Filles'!$H$35</definedName>
    <definedName name="_BLF25">'terrain Filles'!$H$36</definedName>
    <definedName name="_BLF26">'terrain Filles'!$H$37</definedName>
    <definedName name="_BLF27">'terrain Filles'!$H$38</definedName>
    <definedName name="_BLF28">'terrain Filles'!$H$39</definedName>
    <definedName name="_BLF29">'terrain Filles'!$H$41</definedName>
    <definedName name="_BLF3">'terrain Filles'!$H$11</definedName>
    <definedName name="_BLF30">'terrain Filles'!$H$42</definedName>
    <definedName name="_BLF31">'terrain Filles'!$H$43</definedName>
    <definedName name="_BLF32">'terrain Filles'!$H$44</definedName>
    <definedName name="_BLF4">'terrain Filles'!$H$12</definedName>
    <definedName name="_BLF5">'terrain Filles'!$H$13</definedName>
    <definedName name="_BLF6">'terrain Filles'!$H$14</definedName>
    <definedName name="_BLF7">'terrain Filles'!$H$15</definedName>
    <definedName name="_BLF8">'terrain Filles'!$H$16</definedName>
    <definedName name="_BLF9">'terrain Filles'!$H$17</definedName>
    <definedName name="_nf1">'terrain Filles'!$G$9</definedName>
    <definedName name="_NF10">'terrain Filles'!$G$18</definedName>
    <definedName name="_NF11">'terrain Filles'!$G$19</definedName>
    <definedName name="_NF12">'terrain Filles'!$G$20</definedName>
    <definedName name="_NF13">'terrain Filles'!$G$21</definedName>
    <definedName name="_NF14">'terrain Filles'!$G$22</definedName>
    <definedName name="_NF15">'terrain Filles'!$G$23</definedName>
    <definedName name="_NF16">'terrain Filles'!$G$24</definedName>
    <definedName name="_NF17">'terrain Filles'!$G$25</definedName>
    <definedName name="_NF18">'terrain Filles'!$G$26</definedName>
    <definedName name="_NF19">'terrain Filles'!$G$30</definedName>
    <definedName name="_NF2">'terrain Filles'!$G$10</definedName>
    <definedName name="_NF20">'terrain Filles'!$G$31</definedName>
    <definedName name="_NF21">'terrain Filles'!$G$32</definedName>
    <definedName name="_NF22">'terrain Filles'!$G$33</definedName>
    <definedName name="_NF23">'terrain Filles'!$G$34</definedName>
    <definedName name="_NF24">'terrain Filles'!$G$35</definedName>
    <definedName name="_NF25">'terrain Filles'!$G$36</definedName>
    <definedName name="_NF26">'terrain Filles'!$G$37</definedName>
    <definedName name="_NF27">'terrain Filles'!$G$38</definedName>
    <definedName name="_NF28">'terrain Filles'!$G$39</definedName>
    <definedName name="_NF29">'terrain Filles'!$G$41</definedName>
    <definedName name="_Nf3">'terrain Filles'!$G$11</definedName>
    <definedName name="_NF30">'terrain Filles'!$G$42</definedName>
    <definedName name="_NF31">'terrain Filles'!$G$43</definedName>
    <definedName name="_NF32">'terrain Filles'!$G$44</definedName>
    <definedName name="_NF4">'terrain Filles'!$G$12</definedName>
    <definedName name="_NF5">'terrain Filles'!$G$13</definedName>
    <definedName name="_NF6">'terrain Filles'!$G$14</definedName>
    <definedName name="_NF7">'terrain Filles'!$G$15</definedName>
    <definedName name="_NF8">'terrain Filles'!$G$16</definedName>
    <definedName name="_NF9">'terrain Filles'!$G$17</definedName>
    <definedName name="catégorie">'Fiche de renseignements compéti'!$C$5</definedName>
    <definedName name="date">'Fiche de renseignements compéti'!$C$6</definedName>
    <definedName name="durée1">'Fiche de renseignements compéti'!$C$9</definedName>
    <definedName name="duréematch">'Fiche de renseignements compéti'!$C$8</definedName>
    <definedName name="EQFA">'Fiche de renseignements compéti'!$B$15</definedName>
    <definedName name="EQFB">'Fiche de renseignements compéti'!$B$16</definedName>
    <definedName name="EQFC">'Fiche de renseignements compéti'!$B$17</definedName>
    <definedName name="EQFD">'Fiche de renseignements compéti'!$B$18</definedName>
    <definedName name="EQFE">'Fiche de renseignements compéti'!$B$19</definedName>
    <definedName name="EQFF">'Fiche de renseignements compéti'!$B$20</definedName>
    <definedName name="EQFG">'Fiche de renseignements compéti'!$B$21</definedName>
    <definedName name="EQFH">'Fiche de renseignements compéti'!$B$22</definedName>
    <definedName name="_xlnm.Print_Titles" localSheetId="1">'terrain Filles'!$1:$8</definedName>
    <definedName name="lieu">'Fiche de renseignements compéti'!$C$7</definedName>
    <definedName name="m2_p26">[1]poules!$O$28</definedName>
    <definedName name="m2_p27">[1]poules!$O$27</definedName>
    <definedName name="NoirF1">'terrain Filles'!$G$9</definedName>
    <definedName name="saison">'Fiche de renseignements compéti'!$C$4</definedName>
    <definedName name="_xlnm.Print_Area" localSheetId="3">Classement!$A$1:$D$18</definedName>
    <definedName name="_xlnm.Print_Area" localSheetId="4">Emargement!$A$1:$H$37</definedName>
    <definedName name="_xlnm.Print_Area" localSheetId="2">Féminines!$A$1:$AI$22</definedName>
    <definedName name="_xlnm.Print_Area" localSheetId="5">'Organisation Filles'!$A$1:$P$21</definedName>
    <definedName name="_xlnm.Print_Area" localSheetId="1">'terrain Filles'!$A$1:$O$46</definedName>
  </definedNames>
  <calcPr calcId="125725"/>
</workbook>
</file>

<file path=xl/calcChain.xml><?xml version="1.0" encoding="utf-8"?>
<calcChain xmlns="http://schemas.openxmlformats.org/spreadsheetml/2006/main">
  <c r="D5" i="2"/>
  <c r="D8" i="10"/>
  <c r="D13"/>
  <c r="J8"/>
  <c r="J10"/>
  <c r="M8"/>
  <c r="M11"/>
  <c r="P8"/>
  <c r="P12"/>
  <c r="T8"/>
  <c r="T9"/>
  <c r="Y8"/>
  <c r="Y14"/>
  <c r="AB15"/>
  <c r="AB8"/>
  <c r="AE10"/>
  <c r="AD11"/>
  <c r="AD13"/>
  <c r="AH15"/>
  <c r="AI15"/>
  <c r="AH14"/>
  <c r="AI14"/>
  <c r="AH13"/>
  <c r="AI13"/>
  <c r="AH11"/>
  <c r="AI11"/>
  <c r="AH10"/>
  <c r="AI10"/>
  <c r="AH9"/>
  <c r="AI9"/>
  <c r="AI8"/>
  <c r="AH8"/>
  <c r="AE12"/>
  <c r="AC14"/>
  <c r="AC9"/>
  <c r="AA12"/>
  <c r="AA11"/>
  <c r="Z15"/>
  <c r="Z9"/>
  <c r="X13"/>
  <c r="W15"/>
  <c r="W14"/>
  <c r="V13"/>
  <c r="V12"/>
  <c r="U11"/>
  <c r="U10"/>
  <c r="S15"/>
  <c r="S11"/>
  <c r="R14"/>
  <c r="R10"/>
  <c r="Q13"/>
  <c r="Q9"/>
  <c r="O15"/>
  <c r="O10"/>
  <c r="N14"/>
  <c r="N13"/>
  <c r="L12"/>
  <c r="L9"/>
  <c r="K15"/>
  <c r="K13"/>
  <c r="I14"/>
  <c r="I12"/>
  <c r="G15"/>
  <c r="F11"/>
  <c r="G12"/>
  <c r="F14"/>
  <c r="E9"/>
  <c r="C15"/>
  <c r="C14"/>
  <c r="C13"/>
  <c r="C12"/>
  <c r="C11"/>
  <c r="C10"/>
  <c r="C9"/>
  <c r="C8"/>
  <c r="K10" i="2"/>
  <c r="C8" i="16"/>
  <c r="G7"/>
  <c r="C7"/>
  <c r="M4" i="2"/>
  <c r="B4"/>
  <c r="I2"/>
  <c r="I1"/>
  <c r="D25"/>
  <c r="K25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D26"/>
  <c r="K26"/>
  <c r="D39"/>
  <c r="D38"/>
  <c r="D37"/>
  <c r="D36"/>
  <c r="D35"/>
  <c r="D34"/>
  <c r="D33"/>
  <c r="D32"/>
  <c r="D12"/>
  <c r="D11"/>
  <c r="D10"/>
  <c r="D9"/>
  <c r="K39"/>
  <c r="K38"/>
  <c r="K37"/>
  <c r="K36"/>
  <c r="K35"/>
  <c r="K34"/>
  <c r="K33"/>
  <c r="K32"/>
  <c r="K12"/>
  <c r="K11"/>
  <c r="K9"/>
  <c r="K24"/>
  <c r="K23"/>
  <c r="K22"/>
  <c r="K21"/>
  <c r="K20"/>
  <c r="K19"/>
  <c r="K17"/>
  <c r="K18"/>
  <c r="K16"/>
  <c r="K14"/>
  <c r="K13"/>
  <c r="K15"/>
  <c r="K31"/>
  <c r="K30"/>
  <c r="D24"/>
  <c r="D23"/>
  <c r="D22"/>
  <c r="D21"/>
  <c r="D20"/>
  <c r="D19"/>
  <c r="D17"/>
  <c r="D18"/>
  <c r="D16"/>
  <c r="D14"/>
  <c r="D13"/>
  <c r="D15"/>
  <c r="D31"/>
  <c r="D30"/>
  <c r="B26"/>
  <c r="B31" s="1"/>
  <c r="B32" s="1"/>
  <c r="B33" s="1"/>
  <c r="B34" s="1"/>
  <c r="B35" s="1"/>
  <c r="B36" s="1"/>
  <c r="B37" s="1"/>
  <c r="B38" s="1"/>
  <c r="B39" s="1"/>
  <c r="B40" s="1"/>
  <c r="E4" i="10"/>
  <c r="M3"/>
  <c r="C3"/>
  <c r="M2"/>
  <c r="C2"/>
  <c r="B3" i="7"/>
  <c r="AF8" i="10" l="1"/>
  <c r="AF14"/>
  <c r="AF15"/>
  <c r="AF12"/>
  <c r="AF13"/>
  <c r="AF10"/>
  <c r="AF9"/>
  <c r="AF11"/>
</calcChain>
</file>

<file path=xl/sharedStrings.xml><?xml version="1.0" encoding="utf-8"?>
<sst xmlns="http://schemas.openxmlformats.org/spreadsheetml/2006/main" count="343" uniqueCount="134">
  <si>
    <t>Horaires</t>
  </si>
  <si>
    <t>Noir</t>
  </si>
  <si>
    <t>Blanc</t>
  </si>
  <si>
    <t>Equipes Blanches</t>
  </si>
  <si>
    <t>Equipes Noires</t>
  </si>
  <si>
    <t>Rep</t>
  </si>
  <si>
    <t>N°</t>
  </si>
  <si>
    <t>Samedi</t>
  </si>
  <si>
    <t>Coté Gradins au départ</t>
  </si>
  <si>
    <t xml:space="preserve">  Coté vitres au départ</t>
  </si>
  <si>
    <t xml:space="preserve">      Score</t>
  </si>
  <si>
    <t>FA</t>
  </si>
  <si>
    <t>FB</t>
  </si>
  <si>
    <t>FC</t>
  </si>
  <si>
    <t>FD</t>
  </si>
  <si>
    <t>FE</t>
  </si>
  <si>
    <t>FF</t>
  </si>
  <si>
    <t>FG</t>
  </si>
  <si>
    <t>FH</t>
  </si>
  <si>
    <t>Saison</t>
  </si>
  <si>
    <t>Catégorie</t>
  </si>
  <si>
    <t>Date</t>
  </si>
  <si>
    <t>Lieu</t>
  </si>
  <si>
    <t xml:space="preserve">Durée des matchs </t>
  </si>
  <si>
    <t xml:space="preserve">Durée des matchs 
</t>
  </si>
  <si>
    <t>Phase de classement</t>
  </si>
  <si>
    <t>Classement
antérieur</t>
  </si>
  <si>
    <t>ROND ROBIN</t>
  </si>
  <si>
    <t>1er</t>
  </si>
  <si>
    <t>EQUIPE 1</t>
  </si>
  <si>
    <t>2ème</t>
  </si>
  <si>
    <t>EQUIPE 2</t>
  </si>
  <si>
    <t>3ème</t>
  </si>
  <si>
    <t>EQUIPE 3</t>
  </si>
  <si>
    <t>4ème</t>
  </si>
  <si>
    <t>EQUIPE 4</t>
  </si>
  <si>
    <t>5ème</t>
  </si>
  <si>
    <t>EQUIPE 5</t>
  </si>
  <si>
    <t>6ème</t>
  </si>
  <si>
    <t>EQUIPE 6</t>
  </si>
  <si>
    <t>7ème</t>
  </si>
  <si>
    <t>EQUIPE 7</t>
  </si>
  <si>
    <t>8ème</t>
  </si>
  <si>
    <t>EQUIPE 8</t>
  </si>
  <si>
    <t>Saison :</t>
  </si>
  <si>
    <t xml:space="preserve">Lieu : </t>
  </si>
  <si>
    <t>Date :</t>
  </si>
  <si>
    <t>Catégorie :</t>
  </si>
  <si>
    <t>Durée des matchs</t>
  </si>
  <si>
    <t>Res</t>
  </si>
  <si>
    <t>Cl.t</t>
  </si>
  <si>
    <t>FINALE</t>
  </si>
  <si>
    <t>PETITE FINALE</t>
  </si>
  <si>
    <t>Féminines</t>
  </si>
  <si>
    <t>Buts 
Contre</t>
  </si>
  <si>
    <t>Buts 
Pour</t>
  </si>
  <si>
    <r>
      <t>Places 7</t>
    </r>
    <r>
      <rPr>
        <vertAlign val="superscript"/>
        <sz val="14"/>
        <rFont val="Arial"/>
        <family val="2"/>
      </rPr>
      <t>ème</t>
    </r>
    <r>
      <rPr>
        <sz val="14"/>
        <rFont val="Arial"/>
        <family val="2"/>
      </rPr>
      <t xml:space="preserve"> 8</t>
    </r>
    <r>
      <rPr>
        <vertAlign val="superscript"/>
        <sz val="14"/>
        <rFont val="Arial"/>
        <family val="2"/>
      </rPr>
      <t>ème</t>
    </r>
  </si>
  <si>
    <r>
      <t>Places 5</t>
    </r>
    <r>
      <rPr>
        <vertAlign val="superscript"/>
        <sz val="14"/>
        <rFont val="Arial"/>
        <family val="2"/>
      </rPr>
      <t>ème</t>
    </r>
    <r>
      <rPr>
        <sz val="14"/>
        <rFont val="Arial"/>
        <family val="2"/>
      </rPr>
      <t xml:space="preserve"> 6</t>
    </r>
    <r>
      <rPr>
        <vertAlign val="superscript"/>
        <sz val="14"/>
        <rFont val="Arial"/>
        <family val="2"/>
      </rPr>
      <t>ème</t>
    </r>
  </si>
  <si>
    <t>NOM</t>
  </si>
  <si>
    <t>PRINCIPAL</t>
  </si>
  <si>
    <t>ARBITRES</t>
  </si>
  <si>
    <t>Jour</t>
  </si>
  <si>
    <t>Aquatiques</t>
  </si>
  <si>
    <t>EMARGEMENT DES ARBITRES</t>
  </si>
  <si>
    <t>Fonction</t>
  </si>
  <si>
    <t>Prénom</t>
  </si>
  <si>
    <t>Comité</t>
  </si>
  <si>
    <t xml:space="preserve">Transport </t>
  </si>
  <si>
    <t>Hébergement</t>
  </si>
  <si>
    <t>Signature</t>
  </si>
  <si>
    <t>Commissaire</t>
  </si>
  <si>
    <t>Arbitre</t>
  </si>
  <si>
    <t>Dimanche</t>
  </si>
  <si>
    <t>F1</t>
  </si>
  <si>
    <t>F4</t>
  </si>
  <si>
    <t>F3</t>
  </si>
  <si>
    <t>F2</t>
  </si>
  <si>
    <t>F7</t>
  </si>
  <si>
    <t>F6</t>
  </si>
  <si>
    <t>F5</t>
  </si>
  <si>
    <t>F8</t>
  </si>
  <si>
    <t>F-1</t>
  </si>
  <si>
    <t>F-2</t>
  </si>
  <si>
    <t>F-3</t>
  </si>
  <si>
    <t>F-4</t>
  </si>
  <si>
    <t>F-5</t>
  </si>
  <si>
    <t>F-6</t>
  </si>
  <si>
    <t>F-7</t>
  </si>
  <si>
    <t>F-8</t>
  </si>
  <si>
    <t>CLASSEMENT MANCHE 3 FEMININ</t>
  </si>
  <si>
    <t>Féminines Manche 1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</si>
  <si>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</si>
  <si>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</si>
  <si>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</si>
  <si>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</si>
  <si>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</si>
  <si>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</si>
  <si>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</si>
  <si>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</si>
  <si>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</si>
  <si>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</si>
  <si>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</si>
  <si>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</si>
  <si>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</si>
  <si>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</si>
  <si>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</si>
  <si>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</si>
  <si>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</si>
  <si>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</si>
  <si>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</si>
  <si>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</si>
  <si>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Match F29</t>
  </si>
  <si>
    <t>Match F30</t>
  </si>
  <si>
    <t>Match F31</t>
  </si>
  <si>
    <t>Match F32</t>
  </si>
  <si>
    <t>F29</t>
  </si>
  <si>
    <t>F30</t>
  </si>
  <si>
    <t>F31</t>
  </si>
  <si>
    <t>F32</t>
  </si>
  <si>
    <t>2018-2019</t>
  </si>
  <si>
    <t>Championnat de France</t>
  </si>
  <si>
    <t>Lycra</t>
  </si>
  <si>
    <t>MARSEILLE</t>
  </si>
  <si>
    <t>BREST</t>
  </si>
  <si>
    <t>MULHOUSE</t>
  </si>
  <si>
    <t>NEUILLY</t>
  </si>
  <si>
    <t>DIDEROT XII 2</t>
  </si>
  <si>
    <t>PARIS V</t>
  </si>
  <si>
    <t>LYON</t>
  </si>
  <si>
    <t>GRENOBLE</t>
  </si>
  <si>
    <t>25 ET 26 MAI 2019</t>
  </si>
  <si>
    <t>DIVISION 3 FEMININE</t>
  </si>
  <si>
    <t>2*11' +2' de mi-temps +1' temps mort par  équipe +4' inter-match = 30'</t>
  </si>
  <si>
    <t>Réunion des capitaines 2X13' + 2' de mi_temps + 1' de temps mort par équipe + 3' d'intermatch = 33'</t>
  </si>
</sst>
</file>

<file path=xl/styles.xml><?xml version="1.0" encoding="utf-8"?>
<styleSheet xmlns="http://schemas.openxmlformats.org/spreadsheetml/2006/main">
  <numFmts count="1">
    <numFmt numFmtId="164" formatCode="h:mm"/>
  </numFmts>
  <fonts count="25"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i/>
      <u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vertAlign val="superscript"/>
      <sz val="14"/>
      <name val="Arial"/>
      <family val="2"/>
    </font>
    <font>
      <b/>
      <i/>
      <sz val="12"/>
      <color indexed="18"/>
      <name val="Arial"/>
      <family val="2"/>
    </font>
    <font>
      <b/>
      <sz val="12"/>
      <color indexed="18"/>
      <name val="Arial"/>
      <family val="2"/>
    </font>
    <font>
      <sz val="9"/>
      <name val="Arial"/>
      <family val="2"/>
    </font>
    <font>
      <i/>
      <sz val="8"/>
      <color indexed="18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i/>
      <sz val="10"/>
      <name val="Arial"/>
      <family val="2"/>
    </font>
    <font>
      <b/>
      <i/>
      <sz val="10"/>
      <color indexed="18"/>
      <name val="Arial"/>
      <family val="2"/>
    </font>
    <font>
      <b/>
      <i/>
      <sz val="8"/>
      <color indexed="18"/>
      <name val="Arial"/>
      <family val="2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darkGray">
        <fgColor indexed="29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darkGray">
        <bgColor indexed="9"/>
      </patternFill>
    </fill>
    <fill>
      <patternFill patternType="darkGray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darkGray">
        <fgColor indexed="29"/>
        <bgColor rgb="FFFFC000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/>
    <xf numFmtId="0" fontId="4" fillId="0" borderId="0"/>
    <xf numFmtId="0" fontId="24" fillId="0" borderId="0"/>
  </cellStyleXfs>
  <cellXfs count="198">
    <xf numFmtId="0" fontId="0" fillId="0" borderId="0" xfId="0"/>
    <xf numFmtId="0" fontId="1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1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4" fillId="0" borderId="0" xfId="3" applyAlignment="1">
      <alignment horizontal="left" wrapText="1"/>
    </xf>
    <xf numFmtId="0" fontId="4" fillId="0" borderId="0" xfId="3" applyAlignment="1">
      <alignment wrapText="1"/>
    </xf>
    <xf numFmtId="0" fontId="4" fillId="0" borderId="0" xfId="3"/>
    <xf numFmtId="0" fontId="1" fillId="0" borderId="7" xfId="3" applyFont="1" applyBorder="1" applyAlignment="1">
      <alignment horizontal="left" wrapText="1"/>
    </xf>
    <xf numFmtId="0" fontId="1" fillId="0" borderId="7" xfId="3" applyFont="1" applyBorder="1" applyAlignment="1">
      <alignment wrapText="1"/>
    </xf>
    <xf numFmtId="0" fontId="1" fillId="0" borderId="7" xfId="3" applyFont="1" applyBorder="1" applyAlignment="1" applyProtection="1">
      <alignment wrapText="1"/>
      <protection locked="0"/>
    </xf>
    <xf numFmtId="0" fontId="1" fillId="0" borderId="7" xfId="4" applyFont="1" applyBorder="1" applyAlignment="1">
      <alignment wrapText="1"/>
    </xf>
    <xf numFmtId="0" fontId="1" fillId="0" borderId="7" xfId="4" applyFont="1" applyBorder="1" applyAlignment="1" applyProtection="1">
      <alignment wrapText="1"/>
      <protection locked="0"/>
    </xf>
    <xf numFmtId="0" fontId="4" fillId="0" borderId="0" xfId="4"/>
    <xf numFmtId="20" fontId="1" fillId="0" borderId="7" xfId="3" applyNumberFormat="1" applyFont="1" applyBorder="1" applyAlignment="1" applyProtection="1">
      <alignment wrapText="1"/>
      <protection locked="0"/>
    </xf>
    <xf numFmtId="0" fontId="1" fillId="0" borderId="0" xfId="3" applyFont="1" applyAlignment="1">
      <alignment horizontal="left" wrapText="1"/>
    </xf>
    <xf numFmtId="0" fontId="1" fillId="0" borderId="0" xfId="3" applyFont="1" applyAlignment="1">
      <alignment wrapText="1"/>
    </xf>
    <xf numFmtId="0" fontId="4" fillId="0" borderId="0" xfId="3" applyAlignment="1">
      <alignment horizontal="left"/>
    </xf>
    <xf numFmtId="0" fontId="4" fillId="4" borderId="0" xfId="3" applyFill="1" applyAlignment="1">
      <alignment vertical="center" wrapText="1"/>
    </xf>
    <xf numFmtId="0" fontId="8" fillId="0" borderId="0" xfId="3" applyFont="1" applyAlignment="1" applyProtection="1">
      <alignment vertical="center"/>
    </xf>
    <xf numFmtId="0" fontId="1" fillId="0" borderId="0" xfId="3" applyFont="1" applyAlignment="1" applyProtection="1">
      <alignment horizontal="center" vertical="center"/>
    </xf>
    <xf numFmtId="0" fontId="1" fillId="0" borderId="0" xfId="3" applyFont="1" applyAlignment="1" applyProtection="1">
      <alignment vertical="center"/>
    </xf>
    <xf numFmtId="0" fontId="9" fillId="0" borderId="0" xfId="3" applyFont="1" applyBorder="1" applyAlignment="1" applyProtection="1">
      <alignment horizontal="center" vertical="center"/>
    </xf>
    <xf numFmtId="0" fontId="8" fillId="0" borderId="8" xfId="3" applyFont="1" applyBorder="1" applyAlignment="1" applyProtection="1">
      <alignment vertical="center"/>
    </xf>
    <xf numFmtId="0" fontId="1" fillId="0" borderId="0" xfId="3" applyFont="1" applyBorder="1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10" fillId="0" borderId="0" xfId="3" applyFont="1" applyAlignment="1" applyProtection="1">
      <alignment horizontal="center" vertical="center"/>
    </xf>
    <xf numFmtId="0" fontId="8" fillId="0" borderId="0" xfId="3" applyFont="1" applyBorder="1" applyAlignment="1" applyProtection="1">
      <alignment horizontal="left" vertical="center"/>
    </xf>
    <xf numFmtId="0" fontId="8" fillId="0" borderId="0" xfId="3" applyFont="1" applyProtection="1"/>
    <xf numFmtId="0" fontId="8" fillId="0" borderId="0" xfId="3" applyFont="1" applyAlignment="1" applyProtection="1">
      <alignment horizontal="center"/>
    </xf>
    <xf numFmtId="0" fontId="8" fillId="0" borderId="0" xfId="3" applyFont="1" applyFill="1" applyAlignment="1" applyProtection="1">
      <alignment horizontal="center"/>
    </xf>
    <xf numFmtId="0" fontId="1" fillId="0" borderId="0" xfId="3" applyFont="1" applyAlignment="1" applyProtection="1">
      <alignment horizontal="center"/>
    </xf>
    <xf numFmtId="0" fontId="8" fillId="0" borderId="0" xfId="3" applyFont="1" applyAlignment="1" applyProtection="1">
      <alignment horizontal="center" vertical="center"/>
    </xf>
    <xf numFmtId="0" fontId="11" fillId="0" borderId="0" xfId="3" applyFont="1" applyAlignment="1" applyProtection="1">
      <alignment horizontal="center" vertical="center"/>
    </xf>
    <xf numFmtId="0" fontId="4" fillId="0" borderId="0" xfId="3" applyFont="1" applyAlignment="1" applyProtection="1">
      <alignment horizontal="center" vertical="center"/>
    </xf>
    <xf numFmtId="0" fontId="8" fillId="5" borderId="9" xfId="3" applyFont="1" applyFill="1" applyBorder="1" applyAlignment="1" applyProtection="1">
      <alignment horizontal="center"/>
    </xf>
    <xf numFmtId="0" fontId="1" fillId="0" borderId="10" xfId="3" applyFont="1" applyBorder="1" applyProtection="1"/>
    <xf numFmtId="0" fontId="8" fillId="5" borderId="11" xfId="3" applyFont="1" applyFill="1" applyBorder="1" applyAlignment="1" applyProtection="1">
      <alignment horizontal="center"/>
    </xf>
    <xf numFmtId="0" fontId="1" fillId="0" borderId="12" xfId="3" applyFont="1" applyBorder="1" applyProtection="1"/>
    <xf numFmtId="0" fontId="1" fillId="0" borderId="13" xfId="3" applyFont="1" applyBorder="1" applyProtection="1"/>
    <xf numFmtId="0" fontId="8" fillId="0" borderId="0" xfId="3" applyFont="1" applyFill="1" applyProtection="1"/>
    <xf numFmtId="0" fontId="12" fillId="0" borderId="0" xfId="3" applyFont="1" applyProtection="1"/>
    <xf numFmtId="0" fontId="8" fillId="0" borderId="0" xfId="3" applyFont="1" applyProtection="1">
      <protection locked="0"/>
    </xf>
    <xf numFmtId="0" fontId="8" fillId="0" borderId="0" xfId="3" applyFont="1" applyAlignment="1" applyProtection="1">
      <alignment horizontal="center"/>
      <protection locked="0"/>
    </xf>
    <xf numFmtId="0" fontId="1" fillId="0" borderId="0" xfId="3" applyFont="1" applyAlignment="1" applyProtection="1">
      <alignment horizontal="center"/>
      <protection locked="0"/>
    </xf>
    <xf numFmtId="0" fontId="8" fillId="0" borderId="0" xfId="3" applyFont="1" applyBorder="1" applyProtection="1">
      <protection locked="0"/>
    </xf>
    <xf numFmtId="0" fontId="12" fillId="0" borderId="0" xfId="3" applyFont="1" applyProtection="1">
      <protection locked="0"/>
    </xf>
    <xf numFmtId="0" fontId="7" fillId="0" borderId="0" xfId="3" applyFont="1" applyAlignment="1" applyProtection="1">
      <alignment horizontal="center"/>
      <protection locked="0"/>
    </xf>
    <xf numFmtId="0" fontId="12" fillId="0" borderId="0" xfId="3" applyFont="1" applyBorder="1" applyProtection="1">
      <protection locked="0"/>
    </xf>
    <xf numFmtId="0" fontId="12" fillId="6" borderId="9" xfId="3" applyFont="1" applyFill="1" applyBorder="1" applyAlignment="1" applyProtection="1">
      <alignment horizontal="center"/>
      <protection locked="0"/>
    </xf>
    <xf numFmtId="0" fontId="12" fillId="6" borderId="14" xfId="3" applyFont="1" applyFill="1" applyBorder="1" applyAlignment="1" applyProtection="1">
      <alignment horizontal="center"/>
      <protection locked="0"/>
    </xf>
    <xf numFmtId="0" fontId="4" fillId="0" borderId="0" xfId="3" applyProtection="1"/>
    <xf numFmtId="0" fontId="9" fillId="0" borderId="12" xfId="3" applyFont="1" applyBorder="1" applyAlignment="1" applyProtection="1">
      <alignment vertical="center"/>
    </xf>
    <xf numFmtId="0" fontId="9" fillId="0" borderId="15" xfId="3" applyFont="1" applyBorder="1" applyAlignment="1" applyProtection="1">
      <alignment vertical="center"/>
    </xf>
    <xf numFmtId="0" fontId="4" fillId="0" borderId="15" xfId="3" applyBorder="1" applyAlignment="1" applyProtection="1"/>
    <xf numFmtId="0" fontId="8" fillId="0" borderId="0" xfId="3" applyFont="1"/>
    <xf numFmtId="0" fontId="1" fillId="0" borderId="0" xfId="3" applyFont="1" applyAlignment="1">
      <alignment horizontal="center"/>
    </xf>
    <xf numFmtId="0" fontId="3" fillId="7" borderId="7" xfId="3" applyFont="1" applyFill="1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3" fillId="4" borderId="0" xfId="3" applyFont="1" applyFill="1" applyAlignment="1">
      <alignment horizontal="center" vertical="center"/>
    </xf>
    <xf numFmtId="0" fontId="4" fillId="4" borderId="0" xfId="3" applyFill="1" applyAlignment="1">
      <alignment vertical="center"/>
    </xf>
    <xf numFmtId="0" fontId="4" fillId="0" borderId="0" xfId="3" applyAlignment="1">
      <alignment vertical="center"/>
    </xf>
    <xf numFmtId="0" fontId="1" fillId="4" borderId="0" xfId="3" applyFont="1" applyFill="1" applyAlignment="1">
      <alignment vertical="center"/>
    </xf>
    <xf numFmtId="0" fontId="7" fillId="7" borderId="5" xfId="3" applyFont="1" applyFill="1" applyBorder="1" applyAlignment="1">
      <alignment horizontal="center" vertical="center"/>
    </xf>
    <xf numFmtId="0" fontId="4" fillId="7" borderId="7" xfId="3" applyFill="1" applyBorder="1" applyAlignment="1">
      <alignment horizontal="left" vertical="center"/>
    </xf>
    <xf numFmtId="0" fontId="4" fillId="7" borderId="7" xfId="3" applyFill="1" applyBorder="1" applyAlignment="1">
      <alignment vertical="center"/>
    </xf>
    <xf numFmtId="0" fontId="3" fillId="4" borderId="0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8" fillId="0" borderId="2" xfId="3" applyFont="1" applyBorder="1" applyAlignment="1" applyProtection="1">
      <alignment horizontal="center"/>
    </xf>
    <xf numFmtId="0" fontId="8" fillId="0" borderId="7" xfId="3" applyFont="1" applyBorder="1" applyAlignment="1" applyProtection="1">
      <alignment horizontal="center" vertical="center" wrapText="1"/>
    </xf>
    <xf numFmtId="0" fontId="8" fillId="0" borderId="7" xfId="3" applyFont="1" applyBorder="1" applyAlignment="1" applyProtection="1">
      <alignment horizontal="center"/>
    </xf>
    <xf numFmtId="0" fontId="13" fillId="0" borderId="0" xfId="3" applyFont="1" applyProtection="1"/>
    <xf numFmtId="0" fontId="13" fillId="0" borderId="0" xfId="3" applyFont="1" applyProtection="1">
      <protection locked="0"/>
    </xf>
    <xf numFmtId="0" fontId="13" fillId="6" borderId="16" xfId="3" applyFont="1" applyFill="1" applyBorder="1" applyAlignment="1" applyProtection="1">
      <alignment horizontal="center"/>
      <protection locked="0"/>
    </xf>
    <xf numFmtId="0" fontId="13" fillId="6" borderId="17" xfId="3" applyFont="1" applyFill="1" applyBorder="1" applyAlignment="1" applyProtection="1">
      <alignment horizontal="center"/>
      <protection locked="0"/>
    </xf>
    <xf numFmtId="0" fontId="1" fillId="8" borderId="9" xfId="3" applyFont="1" applyFill="1" applyBorder="1" applyAlignment="1" applyProtection="1">
      <alignment vertical="center"/>
      <protection locked="0"/>
    </xf>
    <xf numFmtId="0" fontId="1" fillId="8" borderId="18" xfId="3" applyFont="1" applyFill="1" applyBorder="1" applyAlignment="1">
      <alignment horizontal="center" vertical="center"/>
    </xf>
    <xf numFmtId="0" fontId="8" fillId="8" borderId="19" xfId="3" applyFont="1" applyFill="1" applyBorder="1" applyAlignment="1" applyProtection="1">
      <alignment vertical="center"/>
      <protection locked="0"/>
    </xf>
    <xf numFmtId="0" fontId="1" fillId="8" borderId="20" xfId="3" applyFont="1" applyFill="1" applyBorder="1" applyAlignment="1">
      <alignment horizontal="center" vertical="center"/>
    </xf>
    <xf numFmtId="0" fontId="8" fillId="8" borderId="14" xfId="3" applyFont="1" applyFill="1" applyBorder="1" applyAlignment="1" applyProtection="1">
      <alignment vertical="center"/>
      <protection locked="0"/>
    </xf>
    <xf numFmtId="0" fontId="1" fillId="8" borderId="17" xfId="3" applyFont="1" applyFill="1" applyBorder="1" applyAlignment="1">
      <alignment horizontal="center" vertical="center"/>
    </xf>
    <xf numFmtId="0" fontId="13" fillId="0" borderId="21" xfId="3" applyFont="1" applyBorder="1" applyAlignment="1" applyProtection="1">
      <protection locked="0"/>
    </xf>
    <xf numFmtId="0" fontId="3" fillId="9" borderId="5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" fillId="0" borderId="22" xfId="0" applyFont="1" applyBorder="1" applyAlignment="1">
      <alignment vertical="center"/>
    </xf>
    <xf numFmtId="0" fontId="3" fillId="1" borderId="5" xfId="0" applyFont="1" applyFill="1" applyBorder="1" applyAlignment="1">
      <alignment horizontal="center" vertical="center"/>
    </xf>
    <xf numFmtId="0" fontId="16" fillId="1" borderId="5" xfId="0" applyFont="1" applyFill="1" applyBorder="1" applyAlignment="1">
      <alignment horizontal="center" vertical="center"/>
    </xf>
    <xf numFmtId="20" fontId="17" fillId="0" borderId="5" xfId="0" applyNumberFormat="1" applyFont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vertical="center"/>
    </xf>
    <xf numFmtId="0" fontId="9" fillId="0" borderId="0" xfId="4" applyFont="1" applyBorder="1" applyAlignment="1" applyProtection="1">
      <alignment horizontal="center" vertical="center"/>
    </xf>
    <xf numFmtId="0" fontId="9" fillId="0" borderId="7" xfId="4" applyFont="1" applyBorder="1" applyAlignment="1" applyProtection="1">
      <alignment vertical="center"/>
    </xf>
    <xf numFmtId="0" fontId="8" fillId="0" borderId="0" xfId="4" applyFont="1" applyProtection="1"/>
    <xf numFmtId="0" fontId="4" fillId="0" borderId="0" xfId="4" applyProtection="1"/>
    <xf numFmtId="0" fontId="3" fillId="10" borderId="7" xfId="3" applyFont="1" applyFill="1" applyBorder="1" applyAlignment="1">
      <alignment vertical="center"/>
    </xf>
    <xf numFmtId="0" fontId="4" fillId="0" borderId="7" xfId="3" applyBorder="1" applyAlignment="1">
      <alignment vertical="center"/>
    </xf>
    <xf numFmtId="0" fontId="7" fillId="0" borderId="7" xfId="3" applyFont="1" applyBorder="1" applyAlignment="1">
      <alignment vertical="center"/>
    </xf>
    <xf numFmtId="0" fontId="8" fillId="5" borderId="23" xfId="3" applyFont="1" applyFill="1" applyBorder="1" applyAlignment="1" applyProtection="1">
      <alignment horizontal="center"/>
    </xf>
    <xf numFmtId="0" fontId="1" fillId="12" borderId="23" xfId="3" applyFont="1" applyFill="1" applyBorder="1" applyAlignment="1" applyProtection="1">
      <alignment horizontal="center"/>
    </xf>
    <xf numFmtId="0" fontId="1" fillId="13" borderId="23" xfId="3" applyFont="1" applyFill="1" applyBorder="1" applyAlignment="1" applyProtection="1">
      <alignment horizontal="center"/>
    </xf>
    <xf numFmtId="0" fontId="1" fillId="11" borderId="0" xfId="3" applyFont="1" applyFill="1" applyAlignment="1">
      <alignment horizontal="left" wrapText="1"/>
    </xf>
    <xf numFmtId="0" fontId="1" fillId="11" borderId="0" xfId="3" applyFont="1" applyFill="1" applyAlignment="1" applyProtection="1">
      <alignment wrapText="1"/>
      <protection locked="0"/>
    </xf>
    <xf numFmtId="0" fontId="3" fillId="9" borderId="5" xfId="0" applyFont="1" applyFill="1" applyBorder="1" applyAlignment="1" applyProtection="1">
      <alignment horizontal="center"/>
      <protection locked="0"/>
    </xf>
    <xf numFmtId="0" fontId="0" fillId="14" borderId="5" xfId="0" applyNumberFormat="1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11" borderId="0" xfId="4" applyFont="1" applyFill="1" applyBorder="1" applyAlignment="1">
      <alignment horizontal="left"/>
    </xf>
    <xf numFmtId="0" fontId="8" fillId="0" borderId="0" xfId="3" applyFont="1" applyFill="1" applyAlignment="1" applyProtection="1">
      <alignment wrapText="1"/>
      <protection locked="0"/>
    </xf>
    <xf numFmtId="0" fontId="8" fillId="0" borderId="0" xfId="4" applyFont="1" applyFill="1" applyBorder="1" applyAlignment="1">
      <alignment horizontal="left"/>
    </xf>
    <xf numFmtId="0" fontId="4" fillId="0" borderId="7" xfId="3" applyFont="1" applyBorder="1" applyAlignment="1">
      <alignment vertical="center"/>
    </xf>
    <xf numFmtId="0" fontId="4" fillId="0" borderId="7" xfId="3" applyFont="1" applyBorder="1" applyAlignment="1">
      <alignment vertical="center" wrapText="1"/>
    </xf>
    <xf numFmtId="0" fontId="3" fillId="4" borderId="0" xfId="3" applyFont="1" applyFill="1" applyAlignment="1">
      <alignment horizontal="right" vertical="center"/>
    </xf>
    <xf numFmtId="0" fontId="3" fillId="4" borderId="0" xfId="3" applyFont="1" applyFill="1" applyAlignment="1">
      <alignment vertical="center"/>
    </xf>
    <xf numFmtId="0" fontId="13" fillId="15" borderId="25" xfId="3" applyFont="1" applyFill="1" applyBorder="1" applyProtection="1">
      <protection locked="0"/>
    </xf>
    <xf numFmtId="0" fontId="13" fillId="15" borderId="26" xfId="3" applyFont="1" applyFill="1" applyBorder="1" applyProtection="1">
      <protection locked="0"/>
    </xf>
    <xf numFmtId="0" fontId="12" fillId="15" borderId="9" xfId="3" applyFont="1" applyFill="1" applyBorder="1" applyAlignment="1" applyProtection="1">
      <alignment horizontal="center"/>
      <protection locked="0"/>
    </xf>
    <xf numFmtId="0" fontId="12" fillId="15" borderId="14" xfId="3" applyFont="1" applyFill="1" applyBorder="1" applyAlignment="1" applyProtection="1">
      <alignment horizontal="center"/>
      <protection locked="0"/>
    </xf>
    <xf numFmtId="0" fontId="3" fillId="16" borderId="5" xfId="0" applyFont="1" applyFill="1" applyBorder="1" applyAlignment="1" applyProtection="1">
      <alignment horizontal="center"/>
      <protection locked="0"/>
    </xf>
    <xf numFmtId="0" fontId="0" fillId="16" borderId="4" xfId="0" applyFill="1" applyBorder="1" applyProtection="1">
      <protection locked="0"/>
    </xf>
    <xf numFmtId="0" fontId="3" fillId="14" borderId="5" xfId="0" applyNumberFormat="1" applyFont="1" applyFill="1" applyBorder="1" applyAlignment="1" applyProtection="1">
      <alignment horizontal="center" vertical="center"/>
      <protection locked="0"/>
    </xf>
    <xf numFmtId="0" fontId="21" fillId="14" borderId="5" xfId="0" applyNumberFormat="1" applyFont="1" applyFill="1" applyBorder="1" applyAlignment="1" applyProtection="1">
      <alignment horizontal="center" vertical="center"/>
      <protection locked="0"/>
    </xf>
    <xf numFmtId="0" fontId="23" fillId="11" borderId="5" xfId="0" applyFont="1" applyFill="1" applyBorder="1" applyAlignment="1" applyProtection="1">
      <alignment horizontal="center" vertical="center"/>
      <protection locked="0"/>
    </xf>
    <xf numFmtId="0" fontId="3" fillId="14" borderId="5" xfId="0" applyFont="1" applyFill="1" applyBorder="1" applyAlignment="1" applyProtection="1">
      <alignment horizontal="center" vertical="center"/>
      <protection locked="0"/>
    </xf>
    <xf numFmtId="0" fontId="4" fillId="0" borderId="7" xfId="3" applyFont="1" applyBorder="1" applyAlignment="1">
      <alignment horizontal="center" vertical="center"/>
    </xf>
    <xf numFmtId="0" fontId="0" fillId="17" borderId="4" xfId="0" applyFill="1" applyBorder="1" applyAlignment="1">
      <alignment vertical="center"/>
    </xf>
    <xf numFmtId="0" fontId="23" fillId="17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center"/>
    </xf>
    <xf numFmtId="0" fontId="0" fillId="0" borderId="4" xfId="0" applyFill="1" applyBorder="1"/>
    <xf numFmtId="0" fontId="3" fillId="0" borderId="5" xfId="0" applyFont="1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23" fillId="0" borderId="5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vertical="center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18" fillId="0" borderId="5" xfId="0" applyFont="1" applyFill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1" borderId="2" xfId="0" applyFont="1" applyFill="1" applyBorder="1" applyAlignment="1">
      <alignment horizontal="center" vertical="center"/>
    </xf>
    <xf numFmtId="0" fontId="1" fillId="1" borderId="3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3" fillId="15" borderId="10" xfId="3" applyFont="1" applyFill="1" applyBorder="1" applyAlignment="1" applyProtection="1">
      <alignment horizontal="center"/>
      <protection locked="0"/>
    </xf>
    <xf numFmtId="0" fontId="13" fillId="15" borderId="30" xfId="3" applyFont="1" applyFill="1" applyBorder="1" applyAlignment="1" applyProtection="1">
      <alignment horizontal="center"/>
      <protection locked="0"/>
    </xf>
    <xf numFmtId="0" fontId="13" fillId="15" borderId="31" xfId="3" applyFont="1" applyFill="1" applyBorder="1" applyAlignment="1" applyProtection="1">
      <alignment horizontal="center"/>
      <protection locked="0"/>
    </xf>
    <xf numFmtId="0" fontId="1" fillId="0" borderId="0" xfId="3" applyFont="1" applyAlignment="1" applyProtection="1">
      <alignment horizontal="center" vertical="center"/>
    </xf>
    <xf numFmtId="0" fontId="9" fillId="0" borderId="7" xfId="3" applyFont="1" applyBorder="1" applyAlignment="1" applyProtection="1">
      <alignment horizontal="center" vertical="center"/>
    </xf>
    <xf numFmtId="0" fontId="9" fillId="0" borderId="12" xfId="3" applyFont="1" applyBorder="1" applyAlignment="1" applyProtection="1">
      <alignment horizontal="center" vertical="center"/>
    </xf>
    <xf numFmtId="0" fontId="9" fillId="0" borderId="27" xfId="3" applyFont="1" applyBorder="1" applyAlignment="1" applyProtection="1">
      <alignment horizontal="center" vertical="center"/>
    </xf>
    <xf numFmtId="0" fontId="9" fillId="0" borderId="15" xfId="3" applyFont="1" applyBorder="1" applyAlignment="1" applyProtection="1">
      <alignment horizontal="center" vertical="center"/>
    </xf>
    <xf numFmtId="0" fontId="10" fillId="0" borderId="0" xfId="3" applyFont="1" applyAlignment="1" applyProtection="1">
      <alignment horizontal="center" vertical="center"/>
    </xf>
    <xf numFmtId="0" fontId="13" fillId="0" borderId="32" xfId="3" applyFont="1" applyBorder="1" applyAlignment="1" applyProtection="1">
      <alignment horizontal="center"/>
      <protection locked="0"/>
    </xf>
    <xf numFmtId="0" fontId="13" fillId="0" borderId="0" xfId="3" applyFont="1" applyBorder="1" applyAlignment="1" applyProtection="1">
      <alignment horizontal="center"/>
      <protection locked="0"/>
    </xf>
    <xf numFmtId="0" fontId="13" fillId="0" borderId="21" xfId="3" applyFont="1" applyBorder="1" applyAlignment="1" applyProtection="1">
      <alignment horizontal="center"/>
      <protection locked="0"/>
    </xf>
    <xf numFmtId="0" fontId="13" fillId="15" borderId="33" xfId="3" applyFont="1" applyFill="1" applyBorder="1" applyAlignment="1" applyProtection="1">
      <alignment horizontal="center"/>
      <protection locked="0"/>
    </xf>
    <xf numFmtId="0" fontId="13" fillId="15" borderId="34" xfId="3" applyFont="1" applyFill="1" applyBorder="1" applyAlignment="1" applyProtection="1">
      <alignment horizontal="center"/>
      <protection locked="0"/>
    </xf>
    <xf numFmtId="0" fontId="13" fillId="15" borderId="35" xfId="3" applyFont="1" applyFill="1" applyBorder="1" applyAlignment="1" applyProtection="1">
      <alignment horizontal="center"/>
      <protection locked="0"/>
    </xf>
    <xf numFmtId="0" fontId="9" fillId="0" borderId="36" xfId="4" applyFont="1" applyBorder="1" applyAlignment="1" applyProtection="1">
      <alignment horizontal="center" vertical="center"/>
    </xf>
    <xf numFmtId="0" fontId="9" fillId="0" borderId="37" xfId="4" applyFont="1" applyBorder="1" applyAlignment="1" applyProtection="1">
      <alignment horizontal="center" vertical="center"/>
    </xf>
    <xf numFmtId="0" fontId="9" fillId="0" borderId="38" xfId="4" applyFont="1" applyBorder="1" applyAlignment="1" applyProtection="1">
      <alignment horizontal="center" vertical="center"/>
    </xf>
    <xf numFmtId="0" fontId="9" fillId="0" borderId="39" xfId="4" applyFont="1" applyBorder="1" applyAlignment="1" applyProtection="1">
      <alignment horizontal="center" vertical="center"/>
    </xf>
    <xf numFmtId="0" fontId="9" fillId="0" borderId="40" xfId="4" applyFont="1" applyBorder="1" applyAlignment="1" applyProtection="1">
      <alignment horizontal="center" vertical="center"/>
    </xf>
    <xf numFmtId="0" fontId="1" fillId="4" borderId="0" xfId="3" applyFont="1" applyFill="1" applyAlignment="1">
      <alignment vertical="center" wrapText="1"/>
    </xf>
    <xf numFmtId="0" fontId="3" fillId="4" borderId="0" xfId="3" applyFont="1" applyFill="1" applyAlignment="1">
      <alignment horizontal="center" vertical="center"/>
    </xf>
    <xf numFmtId="0" fontId="6" fillId="0" borderId="0" xfId="3" applyFont="1" applyAlignment="1">
      <alignment vertical="center" wrapText="1"/>
    </xf>
    <xf numFmtId="0" fontId="6" fillId="0" borderId="41" xfId="3" applyFont="1" applyBorder="1" applyAlignment="1">
      <alignment vertical="center" wrapText="1"/>
    </xf>
  </cellXfs>
  <cellStyles count="6">
    <cellStyle name="Euro" xfId="1"/>
    <cellStyle name="Euro 2" xfId="2"/>
    <cellStyle name="Normal" xfId="0" builtinId="0"/>
    <cellStyle name="Normal 2" xfId="3"/>
    <cellStyle name="Normal 2 2" xfId="4"/>
    <cellStyle name="Normal 3" xfId="5"/>
  </cellStyles>
  <dxfs count="3">
    <dxf>
      <font>
        <color indexed="27"/>
      </font>
    </dxf>
    <dxf>
      <font>
        <color theme="0"/>
      </font>
    </dxf>
    <dxf>
      <font>
        <color theme="8" tint="0.7999816888943144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3</xdr:col>
      <xdr:colOff>744631</xdr:colOff>
      <xdr:row>3</xdr:row>
      <xdr:rowOff>123825</xdr:rowOff>
    </xdr:to>
    <xdr:pic>
      <xdr:nvPicPr>
        <xdr:cNvPr id="3210" name="Image 2" descr="logo-hokeysub-quadri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29908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38100</xdr:colOff>
      <xdr:row>1</xdr:row>
      <xdr:rowOff>0</xdr:rowOff>
    </xdr:to>
    <xdr:pic>
      <xdr:nvPicPr>
        <xdr:cNvPr id="6282" name="Image 3" descr="logo-hokeysub-quadri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28098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457200</xdr:colOff>
      <xdr:row>2</xdr:row>
      <xdr:rowOff>9525</xdr:rowOff>
    </xdr:to>
    <xdr:pic>
      <xdr:nvPicPr>
        <xdr:cNvPr id="7306" name="Image 2" descr="logo-hokeysub-quadri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675"/>
          <a:ext cx="20955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28575</xdr:colOff>
      <xdr:row>4</xdr:row>
      <xdr:rowOff>38100</xdr:rowOff>
    </xdr:to>
    <xdr:pic>
      <xdr:nvPicPr>
        <xdr:cNvPr id="8330" name="Image 2" descr="logo-hokeysub-quadri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5" y="0"/>
          <a:ext cx="22383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8</xdr:row>
      <xdr:rowOff>76200</xdr:rowOff>
    </xdr:from>
    <xdr:to>
      <xdr:col>2</xdr:col>
      <xdr:colOff>714375</xdr:colOff>
      <xdr:row>8</xdr:row>
      <xdr:rowOff>85725</xdr:rowOff>
    </xdr:to>
    <xdr:sp macro="" textlink="">
      <xdr:nvSpPr>
        <xdr:cNvPr id="19019" name="Line 31"/>
        <xdr:cNvSpPr>
          <a:spLocks noChangeShapeType="1"/>
        </xdr:cNvSpPr>
      </xdr:nvSpPr>
      <xdr:spPr bwMode="auto">
        <a:xfrm flipV="1">
          <a:off x="1628775" y="1476375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104775</xdr:colOff>
      <xdr:row>9</xdr:row>
      <xdr:rowOff>76200</xdr:rowOff>
    </xdr:from>
    <xdr:to>
      <xdr:col>2</xdr:col>
      <xdr:colOff>714375</xdr:colOff>
      <xdr:row>9</xdr:row>
      <xdr:rowOff>85725</xdr:rowOff>
    </xdr:to>
    <xdr:sp macro="" textlink="">
      <xdr:nvSpPr>
        <xdr:cNvPr id="19020" name="Line 32"/>
        <xdr:cNvSpPr>
          <a:spLocks noChangeShapeType="1"/>
        </xdr:cNvSpPr>
      </xdr:nvSpPr>
      <xdr:spPr bwMode="auto">
        <a:xfrm flipV="1">
          <a:off x="1628775" y="1685925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104775</xdr:colOff>
      <xdr:row>10</xdr:row>
      <xdr:rowOff>76200</xdr:rowOff>
    </xdr:from>
    <xdr:to>
      <xdr:col>2</xdr:col>
      <xdr:colOff>714375</xdr:colOff>
      <xdr:row>10</xdr:row>
      <xdr:rowOff>85725</xdr:rowOff>
    </xdr:to>
    <xdr:sp macro="" textlink="">
      <xdr:nvSpPr>
        <xdr:cNvPr id="19021" name="Line 33"/>
        <xdr:cNvSpPr>
          <a:spLocks noChangeShapeType="1"/>
        </xdr:cNvSpPr>
      </xdr:nvSpPr>
      <xdr:spPr bwMode="auto">
        <a:xfrm flipV="1">
          <a:off x="1628775" y="1895475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104775</xdr:colOff>
      <xdr:row>11</xdr:row>
      <xdr:rowOff>76200</xdr:rowOff>
    </xdr:from>
    <xdr:to>
      <xdr:col>2</xdr:col>
      <xdr:colOff>714375</xdr:colOff>
      <xdr:row>11</xdr:row>
      <xdr:rowOff>85725</xdr:rowOff>
    </xdr:to>
    <xdr:sp macro="" textlink="">
      <xdr:nvSpPr>
        <xdr:cNvPr id="19022" name="Line 34"/>
        <xdr:cNvSpPr>
          <a:spLocks noChangeShapeType="1"/>
        </xdr:cNvSpPr>
      </xdr:nvSpPr>
      <xdr:spPr bwMode="auto">
        <a:xfrm flipV="1">
          <a:off x="1628775" y="2105025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104775</xdr:colOff>
      <xdr:row>12</xdr:row>
      <xdr:rowOff>76200</xdr:rowOff>
    </xdr:from>
    <xdr:to>
      <xdr:col>2</xdr:col>
      <xdr:colOff>714375</xdr:colOff>
      <xdr:row>12</xdr:row>
      <xdr:rowOff>85725</xdr:rowOff>
    </xdr:to>
    <xdr:sp macro="" textlink="">
      <xdr:nvSpPr>
        <xdr:cNvPr id="19023" name="Line 35"/>
        <xdr:cNvSpPr>
          <a:spLocks noChangeShapeType="1"/>
        </xdr:cNvSpPr>
      </xdr:nvSpPr>
      <xdr:spPr bwMode="auto">
        <a:xfrm flipV="1">
          <a:off x="1628775" y="2314575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85725</xdr:colOff>
      <xdr:row>13</xdr:row>
      <xdr:rowOff>104775</xdr:rowOff>
    </xdr:from>
    <xdr:to>
      <xdr:col>2</xdr:col>
      <xdr:colOff>695325</xdr:colOff>
      <xdr:row>13</xdr:row>
      <xdr:rowOff>114300</xdr:rowOff>
    </xdr:to>
    <xdr:sp macro="" textlink="">
      <xdr:nvSpPr>
        <xdr:cNvPr id="19024" name="Line 36"/>
        <xdr:cNvSpPr>
          <a:spLocks noChangeShapeType="1"/>
        </xdr:cNvSpPr>
      </xdr:nvSpPr>
      <xdr:spPr bwMode="auto">
        <a:xfrm flipV="1">
          <a:off x="1609725" y="2552700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95250</xdr:colOff>
      <xdr:row>14</xdr:row>
      <xdr:rowOff>142875</xdr:rowOff>
    </xdr:from>
    <xdr:to>
      <xdr:col>2</xdr:col>
      <xdr:colOff>704850</xdr:colOff>
      <xdr:row>14</xdr:row>
      <xdr:rowOff>152400</xdr:rowOff>
    </xdr:to>
    <xdr:sp macro="" textlink="">
      <xdr:nvSpPr>
        <xdr:cNvPr id="19025" name="Line 37"/>
        <xdr:cNvSpPr>
          <a:spLocks noChangeShapeType="1"/>
        </xdr:cNvSpPr>
      </xdr:nvSpPr>
      <xdr:spPr bwMode="auto">
        <a:xfrm flipV="1">
          <a:off x="1619250" y="2800350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85725</xdr:colOff>
      <xdr:row>15</xdr:row>
      <xdr:rowOff>133350</xdr:rowOff>
    </xdr:from>
    <xdr:to>
      <xdr:col>2</xdr:col>
      <xdr:colOff>695325</xdr:colOff>
      <xdr:row>15</xdr:row>
      <xdr:rowOff>142875</xdr:rowOff>
    </xdr:to>
    <xdr:sp macro="" textlink="">
      <xdr:nvSpPr>
        <xdr:cNvPr id="19026" name="Line 38"/>
        <xdr:cNvSpPr>
          <a:spLocks noChangeShapeType="1"/>
        </xdr:cNvSpPr>
      </xdr:nvSpPr>
      <xdr:spPr bwMode="auto">
        <a:xfrm flipV="1">
          <a:off x="1609725" y="2990850"/>
          <a:ext cx="609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38100</xdr:colOff>
      <xdr:row>8</xdr:row>
      <xdr:rowOff>85725</xdr:rowOff>
    </xdr:from>
    <xdr:to>
      <xdr:col>10</xdr:col>
      <xdr:colOff>28575</xdr:colOff>
      <xdr:row>9</xdr:row>
      <xdr:rowOff>171450</xdr:rowOff>
    </xdr:to>
    <xdr:sp macro="" textlink="">
      <xdr:nvSpPr>
        <xdr:cNvPr id="19027" name="Line 5"/>
        <xdr:cNvSpPr>
          <a:spLocks noChangeShapeType="1"/>
        </xdr:cNvSpPr>
      </xdr:nvSpPr>
      <xdr:spPr bwMode="auto">
        <a:xfrm>
          <a:off x="6391275" y="1485900"/>
          <a:ext cx="495300" cy="295275"/>
        </a:xfrm>
        <a:prstGeom prst="line">
          <a:avLst/>
        </a:prstGeom>
        <a:noFill/>
        <a:ln w="15875">
          <a:solidFill>
            <a:srgbClr val="00B05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369571</xdr:colOff>
      <xdr:row>8</xdr:row>
      <xdr:rowOff>165735</xdr:rowOff>
    </xdr:from>
    <xdr:to>
      <xdr:col>10</xdr:col>
      <xdr:colOff>28695</xdr:colOff>
      <xdr:row>9</xdr:row>
      <xdr:rowOff>165735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0277476" y="1562100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no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G</a:t>
          </a:r>
        </a:p>
      </xdr:txBody>
    </xdr:sp>
    <xdr:clientData/>
  </xdr:twoCellAnchor>
  <xdr:twoCellAnchor>
    <xdr:from>
      <xdr:col>9</xdr:col>
      <xdr:colOff>19050</xdr:colOff>
      <xdr:row>9</xdr:row>
      <xdr:rowOff>95250</xdr:rowOff>
    </xdr:from>
    <xdr:to>
      <xdr:col>10</xdr:col>
      <xdr:colOff>19050</xdr:colOff>
      <xdr:row>10</xdr:row>
      <xdr:rowOff>152400</xdr:rowOff>
    </xdr:to>
    <xdr:sp macro="" textlink="">
      <xdr:nvSpPr>
        <xdr:cNvPr id="19029" name="Line 5"/>
        <xdr:cNvSpPr>
          <a:spLocks noChangeShapeType="1"/>
        </xdr:cNvSpPr>
      </xdr:nvSpPr>
      <xdr:spPr bwMode="auto">
        <a:xfrm>
          <a:off x="6372225" y="1704975"/>
          <a:ext cx="504825" cy="2667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210482</xdr:colOff>
      <xdr:row>9</xdr:row>
      <xdr:rowOff>202333</xdr:rowOff>
    </xdr:from>
    <xdr:to>
      <xdr:col>9</xdr:col>
      <xdr:colOff>396396</xdr:colOff>
      <xdr:row>11</xdr:row>
      <xdr:rowOff>9756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10116482" y="1808248"/>
          <a:ext cx="180043" cy="230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no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</a:t>
          </a:r>
        </a:p>
      </xdr:txBody>
    </xdr:sp>
    <xdr:clientData/>
  </xdr:twoCellAnchor>
  <xdr:twoCellAnchor>
    <xdr:from>
      <xdr:col>9</xdr:col>
      <xdr:colOff>85725</xdr:colOff>
      <xdr:row>11</xdr:row>
      <xdr:rowOff>171450</xdr:rowOff>
    </xdr:from>
    <xdr:to>
      <xdr:col>10</xdr:col>
      <xdr:colOff>19050</xdr:colOff>
      <xdr:row>13</xdr:row>
      <xdr:rowOff>95250</xdr:rowOff>
    </xdr:to>
    <xdr:sp macro="" textlink="">
      <xdr:nvSpPr>
        <xdr:cNvPr id="19031" name="Line 5"/>
        <xdr:cNvSpPr>
          <a:spLocks noChangeShapeType="1"/>
        </xdr:cNvSpPr>
      </xdr:nvSpPr>
      <xdr:spPr bwMode="auto">
        <a:xfrm flipV="1">
          <a:off x="6438900" y="2200275"/>
          <a:ext cx="438150" cy="342900"/>
        </a:xfrm>
        <a:prstGeom prst="line">
          <a:avLst/>
        </a:prstGeom>
        <a:noFill/>
        <a:ln w="15875">
          <a:solidFill>
            <a:srgbClr val="00B05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121921</xdr:colOff>
      <xdr:row>12</xdr:row>
      <xdr:rowOff>9525</xdr:rowOff>
    </xdr:from>
    <xdr:to>
      <xdr:col>9</xdr:col>
      <xdr:colOff>350521</xdr:colOff>
      <xdr:row>13</xdr:row>
      <xdr:rowOff>9525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10029826" y="2247900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no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G</a:t>
          </a:r>
        </a:p>
      </xdr:txBody>
    </xdr:sp>
    <xdr:clientData/>
  </xdr:twoCellAnchor>
  <xdr:twoCellAnchor>
    <xdr:from>
      <xdr:col>9</xdr:col>
      <xdr:colOff>66675</xdr:colOff>
      <xdr:row>12</xdr:row>
      <xdr:rowOff>152400</xdr:rowOff>
    </xdr:from>
    <xdr:to>
      <xdr:col>10</xdr:col>
      <xdr:colOff>66675</xdr:colOff>
      <xdr:row>14</xdr:row>
      <xdr:rowOff>104775</xdr:rowOff>
    </xdr:to>
    <xdr:sp macro="" textlink="">
      <xdr:nvSpPr>
        <xdr:cNvPr id="19033" name="Line 5"/>
        <xdr:cNvSpPr>
          <a:spLocks noChangeShapeType="1"/>
        </xdr:cNvSpPr>
      </xdr:nvSpPr>
      <xdr:spPr bwMode="auto">
        <a:xfrm flipV="1">
          <a:off x="6419850" y="2390775"/>
          <a:ext cx="504825" cy="3714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172382</xdr:colOff>
      <xdr:row>13</xdr:row>
      <xdr:rowOff>126133</xdr:rowOff>
    </xdr:from>
    <xdr:to>
      <xdr:col>9</xdr:col>
      <xdr:colOff>350859</xdr:colOff>
      <xdr:row>14</xdr:row>
      <xdr:rowOff>152867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0078382" y="2579773"/>
          <a:ext cx="180043" cy="230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no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</a:t>
          </a:r>
        </a:p>
      </xdr:txBody>
    </xdr:sp>
    <xdr:clientData/>
  </xdr:twoCellAnchor>
  <xdr:twoCellAnchor>
    <xdr:from>
      <xdr:col>9</xdr:col>
      <xdr:colOff>19050</xdr:colOff>
      <xdr:row>13</xdr:row>
      <xdr:rowOff>180975</xdr:rowOff>
    </xdr:from>
    <xdr:to>
      <xdr:col>9</xdr:col>
      <xdr:colOff>542925</xdr:colOff>
      <xdr:row>18</xdr:row>
      <xdr:rowOff>85725</xdr:rowOff>
    </xdr:to>
    <xdr:sp macro="" textlink="">
      <xdr:nvSpPr>
        <xdr:cNvPr id="19035" name="Line 5"/>
        <xdr:cNvSpPr>
          <a:spLocks noChangeShapeType="1"/>
        </xdr:cNvSpPr>
      </xdr:nvSpPr>
      <xdr:spPr bwMode="auto">
        <a:xfrm flipV="1">
          <a:off x="6372225" y="2628900"/>
          <a:ext cx="485775" cy="914400"/>
        </a:xfrm>
        <a:prstGeom prst="line">
          <a:avLst/>
        </a:prstGeom>
        <a:noFill/>
        <a:ln w="15875">
          <a:solidFill>
            <a:srgbClr val="00B05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104776</xdr:colOff>
      <xdr:row>15</xdr:row>
      <xdr:rowOff>142875</xdr:rowOff>
    </xdr:from>
    <xdr:to>
      <xdr:col>9</xdr:col>
      <xdr:colOff>331547</xdr:colOff>
      <xdr:row>16</xdr:row>
      <xdr:rowOff>152400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10010776" y="300037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no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G</a:t>
          </a:r>
        </a:p>
      </xdr:txBody>
    </xdr:sp>
    <xdr:clientData/>
  </xdr:twoCellAnchor>
  <xdr:twoCellAnchor>
    <xdr:from>
      <xdr:col>9</xdr:col>
      <xdr:colOff>0</xdr:colOff>
      <xdr:row>15</xdr:row>
      <xdr:rowOff>38100</xdr:rowOff>
    </xdr:from>
    <xdr:to>
      <xdr:col>10</xdr:col>
      <xdr:colOff>47625</xdr:colOff>
      <xdr:row>19</xdr:row>
      <xdr:rowOff>104775</xdr:rowOff>
    </xdr:to>
    <xdr:sp macro="" textlink="">
      <xdr:nvSpPr>
        <xdr:cNvPr id="19037" name="Line 5"/>
        <xdr:cNvSpPr>
          <a:spLocks noChangeShapeType="1"/>
        </xdr:cNvSpPr>
      </xdr:nvSpPr>
      <xdr:spPr bwMode="auto">
        <a:xfrm flipV="1">
          <a:off x="6353175" y="2895600"/>
          <a:ext cx="552450" cy="8667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237152</xdr:colOff>
      <xdr:row>17</xdr:row>
      <xdr:rowOff>74698</xdr:rowOff>
    </xdr:from>
    <xdr:to>
      <xdr:col>9</xdr:col>
      <xdr:colOff>417195</xdr:colOff>
      <xdr:row>18</xdr:row>
      <xdr:rowOff>104775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10145057" y="3332248"/>
          <a:ext cx="180043" cy="230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no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</a:t>
          </a:r>
        </a:p>
      </xdr:txBody>
    </xdr:sp>
    <xdr:clientData/>
  </xdr:twoCellAnchor>
  <xdr:twoCellAnchor>
    <xdr:from>
      <xdr:col>8</xdr:col>
      <xdr:colOff>285750</xdr:colOff>
      <xdr:row>3</xdr:row>
      <xdr:rowOff>104775</xdr:rowOff>
    </xdr:from>
    <xdr:to>
      <xdr:col>9</xdr:col>
      <xdr:colOff>209550</xdr:colOff>
      <xdr:row>5</xdr:row>
      <xdr:rowOff>76200</xdr:rowOff>
    </xdr:to>
    <xdr:sp macro="" textlink="">
      <xdr:nvSpPr>
        <xdr:cNvPr id="19039" name="Line 5"/>
        <xdr:cNvSpPr>
          <a:spLocks noChangeShapeType="1"/>
        </xdr:cNvSpPr>
      </xdr:nvSpPr>
      <xdr:spPr bwMode="auto">
        <a:xfrm>
          <a:off x="6067425" y="628650"/>
          <a:ext cx="495300" cy="295275"/>
        </a:xfrm>
        <a:prstGeom prst="line">
          <a:avLst/>
        </a:prstGeom>
        <a:noFill/>
        <a:ln w="15875">
          <a:solidFill>
            <a:srgbClr val="00B05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47626</xdr:colOff>
      <xdr:row>4</xdr:row>
      <xdr:rowOff>19050</xdr:rowOff>
    </xdr:from>
    <xdr:to>
      <xdr:col>9</xdr:col>
      <xdr:colOff>209551</xdr:colOff>
      <xdr:row>5</xdr:row>
      <xdr:rowOff>66675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6400801" y="704850"/>
          <a:ext cx="1619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no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G</a:t>
          </a:r>
        </a:p>
      </xdr:txBody>
    </xdr:sp>
    <xdr:clientData/>
  </xdr:twoCellAnchor>
  <xdr:twoCellAnchor>
    <xdr:from>
      <xdr:col>8</xdr:col>
      <xdr:colOff>266700</xdr:colOff>
      <xdr:row>5</xdr:row>
      <xdr:rowOff>0</xdr:rowOff>
    </xdr:from>
    <xdr:to>
      <xdr:col>9</xdr:col>
      <xdr:colOff>200025</xdr:colOff>
      <xdr:row>6</xdr:row>
      <xdr:rowOff>104775</xdr:rowOff>
    </xdr:to>
    <xdr:sp macro="" textlink="">
      <xdr:nvSpPr>
        <xdr:cNvPr id="19041" name="Line 5"/>
        <xdr:cNvSpPr>
          <a:spLocks noChangeShapeType="1"/>
        </xdr:cNvSpPr>
      </xdr:nvSpPr>
      <xdr:spPr bwMode="auto">
        <a:xfrm>
          <a:off x="6048375" y="847725"/>
          <a:ext cx="504825" cy="2667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454322</xdr:colOff>
      <xdr:row>5</xdr:row>
      <xdr:rowOff>103273</xdr:rowOff>
    </xdr:from>
    <xdr:to>
      <xdr:col>9</xdr:col>
      <xdr:colOff>67257</xdr:colOff>
      <xdr:row>7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6239807" y="950998"/>
          <a:ext cx="180043" cy="230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noAutofit/>
        </a:bodyPr>
        <a:lstStyle/>
        <a:p>
          <a:pPr algn="l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ail/Hockey/1DIVISIONGRA/D1%202011%202012/Manche%202%20St%20Malo/D1M2___7_Equipes-St%20Malo-3-jou&#233;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che de renseignements compéti"/>
      <sheetName val="Organisation"/>
      <sheetName val="Grille"/>
      <sheetName val="poules"/>
      <sheetName val="Classement"/>
      <sheetName val="Arbitres"/>
      <sheetName val="calcul"/>
    </sheetNames>
    <sheetDataSet>
      <sheetData sheetId="0" refreshError="1"/>
      <sheetData sheetId="1" refreshError="1"/>
      <sheetData sheetId="2" refreshError="1"/>
      <sheetData sheetId="3">
        <row r="27">
          <cell r="O27" t="str">
            <v>HYERES</v>
          </cell>
        </row>
        <row r="28">
          <cell r="O28" t="str">
            <v>LAGNY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rgb="FFFF0000"/>
  </sheetPr>
  <dimension ref="A2:C22"/>
  <sheetViews>
    <sheetView zoomScale="80" zoomScaleNormal="80" workbookViewId="0">
      <selection activeCell="B25" sqref="B25"/>
    </sheetView>
  </sheetViews>
  <sheetFormatPr baseColWidth="10" defaultRowHeight="12.75"/>
  <cols>
    <col min="1" max="1" width="11.42578125" style="29"/>
    <col min="2" max="2" width="42.5703125" style="19" customWidth="1"/>
    <col min="3" max="3" width="40.42578125" style="19" customWidth="1"/>
    <col min="4" max="16384" width="11.42578125" style="19"/>
  </cols>
  <sheetData>
    <row r="2" spans="1:3">
      <c r="A2" s="17"/>
      <c r="B2" s="18"/>
    </row>
    <row r="3" spans="1:3">
      <c r="A3" s="17"/>
      <c r="B3" s="18"/>
    </row>
    <row r="4" spans="1:3" ht="18.75" customHeight="1">
      <c r="A4" s="20">
        <v>1</v>
      </c>
      <c r="B4" s="21" t="s">
        <v>19</v>
      </c>
      <c r="C4" s="22" t="s">
        <v>119</v>
      </c>
    </row>
    <row r="5" spans="1:3" ht="15.75">
      <c r="A5" s="20">
        <v>2</v>
      </c>
      <c r="B5" s="21" t="s">
        <v>20</v>
      </c>
      <c r="C5" s="22" t="s">
        <v>131</v>
      </c>
    </row>
    <row r="6" spans="1:3" ht="15.75">
      <c r="A6" s="20">
        <v>3</v>
      </c>
      <c r="B6" s="21" t="s">
        <v>21</v>
      </c>
      <c r="C6" s="22" t="s">
        <v>130</v>
      </c>
    </row>
    <row r="7" spans="1:3" ht="15.75">
      <c r="A7" s="20">
        <v>4</v>
      </c>
      <c r="B7" s="21" t="s">
        <v>22</v>
      </c>
      <c r="C7" s="22" t="s">
        <v>124</v>
      </c>
    </row>
    <row r="8" spans="1:3" s="25" customFormat="1" ht="47.25">
      <c r="A8" s="20">
        <v>5</v>
      </c>
      <c r="B8" s="23" t="s">
        <v>23</v>
      </c>
      <c r="C8" s="24" t="s">
        <v>132</v>
      </c>
    </row>
    <row r="9" spans="1:3" ht="31.5">
      <c r="A9" s="20">
        <v>6</v>
      </c>
      <c r="B9" s="21" t="s">
        <v>24</v>
      </c>
      <c r="C9" s="26">
        <v>2.0833333333333332E-2</v>
      </c>
    </row>
    <row r="10" spans="1:3" ht="15.75">
      <c r="A10" s="20"/>
      <c r="B10" s="21"/>
      <c r="C10" s="21"/>
    </row>
    <row r="11" spans="1:3" ht="15.75">
      <c r="A11" s="20"/>
      <c r="B11" s="21"/>
      <c r="C11" s="21"/>
    </row>
    <row r="12" spans="1:3" ht="15.75">
      <c r="A12" s="27"/>
      <c r="B12" s="28"/>
    </row>
    <row r="13" spans="1:3" ht="15">
      <c r="C13" s="128"/>
    </row>
    <row r="14" spans="1:3" ht="15.75">
      <c r="B14" s="27" t="s">
        <v>89</v>
      </c>
      <c r="C14" s="128"/>
    </row>
    <row r="15" spans="1:3" ht="15.75">
      <c r="A15" s="117">
        <v>1</v>
      </c>
      <c r="B15" s="118" t="s">
        <v>122</v>
      </c>
      <c r="C15" s="128"/>
    </row>
    <row r="16" spans="1:3" ht="15.75">
      <c r="A16" s="117">
        <v>2</v>
      </c>
      <c r="B16" s="118" t="s">
        <v>123</v>
      </c>
      <c r="C16" s="128"/>
    </row>
    <row r="17" spans="1:3" ht="15.75">
      <c r="A17" s="117">
        <v>3</v>
      </c>
      <c r="B17" s="118" t="s">
        <v>124</v>
      </c>
      <c r="C17" s="128"/>
    </row>
    <row r="18" spans="1:3" ht="15.75">
      <c r="A18" s="117">
        <v>4</v>
      </c>
      <c r="B18" s="118" t="s">
        <v>125</v>
      </c>
      <c r="C18" s="129"/>
    </row>
    <row r="19" spans="1:3" ht="15.75">
      <c r="A19" s="117">
        <v>5</v>
      </c>
      <c r="B19" s="118" t="s">
        <v>126</v>
      </c>
      <c r="C19" s="129"/>
    </row>
    <row r="20" spans="1:3" ht="15.75">
      <c r="A20" s="117">
        <v>6</v>
      </c>
      <c r="B20" s="118" t="s">
        <v>127</v>
      </c>
    </row>
    <row r="21" spans="1:3" ht="15.75">
      <c r="A21" s="117">
        <v>7</v>
      </c>
      <c r="B21" s="127" t="s">
        <v>128</v>
      </c>
    </row>
    <row r="22" spans="1:3" ht="15.75">
      <c r="A22" s="117">
        <v>8</v>
      </c>
      <c r="B22" s="127" t="s">
        <v>129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7">
    <pageSetUpPr fitToPage="1"/>
  </sheetPr>
  <dimension ref="A1:P46"/>
  <sheetViews>
    <sheetView tabSelected="1" zoomScale="85" zoomScaleNormal="85" zoomScaleSheetLayoutView="120" workbookViewId="0">
      <selection activeCell="S15" sqref="S15"/>
    </sheetView>
  </sheetViews>
  <sheetFormatPr baseColWidth="10" defaultRowHeight="12.75"/>
  <cols>
    <col min="2" max="2" width="8.7109375" customWidth="1"/>
    <col min="3" max="3" width="13.5703125" customWidth="1"/>
    <col min="4" max="4" width="20" customWidth="1"/>
    <col min="5" max="5" width="6.5703125" customWidth="1"/>
    <col min="6" max="6" width="1.7109375" customWidth="1"/>
    <col min="7" max="8" width="7.7109375" customWidth="1"/>
    <col min="9" max="9" width="1.7109375" customWidth="1"/>
    <col min="10" max="10" width="6.85546875" customWidth="1"/>
    <col min="11" max="11" width="19.42578125" customWidth="1"/>
    <col min="12" max="12" width="1.7109375" customWidth="1"/>
    <col min="13" max="13" width="15.5703125" customWidth="1"/>
    <col min="14" max="15" width="13.28515625" customWidth="1"/>
    <col min="16" max="16" width="16.42578125" customWidth="1"/>
  </cols>
  <sheetData>
    <row r="1" spans="1:16" s="95" customFormat="1" ht="27.75" customHeight="1">
      <c r="F1" s="96"/>
      <c r="G1" s="97" t="s">
        <v>44</v>
      </c>
      <c r="H1" s="98"/>
      <c r="I1" s="172" t="str">
        <f>saison</f>
        <v>2018-2019</v>
      </c>
      <c r="J1" s="172"/>
      <c r="K1" s="172"/>
      <c r="L1" s="172"/>
      <c r="M1" s="172"/>
      <c r="N1" s="172"/>
      <c r="O1" s="172"/>
    </row>
    <row r="2" spans="1:16" s="95" customFormat="1" ht="27.75" customHeight="1">
      <c r="F2" s="96"/>
      <c r="G2" s="160" t="s">
        <v>45</v>
      </c>
      <c r="H2" s="161"/>
      <c r="I2" s="162" t="str">
        <f>lieu</f>
        <v>MULHOUSE</v>
      </c>
      <c r="J2" s="163"/>
      <c r="K2" s="163"/>
      <c r="L2" s="163"/>
      <c r="M2" s="163"/>
      <c r="N2" s="163"/>
      <c r="O2" s="163"/>
    </row>
    <row r="3" spans="1:16" s="98" customFormat="1" ht="23.25" customHeight="1">
      <c r="K3" s="173" t="s">
        <v>120</v>
      </c>
      <c r="L3" s="173"/>
      <c r="M3" s="173"/>
      <c r="N3" s="173"/>
      <c r="O3" s="173"/>
    </row>
    <row r="4" spans="1:16" s="98" customFormat="1" ht="21" customHeight="1">
      <c r="A4" s="97" t="s">
        <v>46</v>
      </c>
      <c r="B4" s="162" t="str">
        <f>date</f>
        <v>25 ET 26 MAI 2019</v>
      </c>
      <c r="C4" s="163"/>
      <c r="D4" s="163"/>
      <c r="E4" s="163"/>
      <c r="F4" s="163"/>
      <c r="G4" s="163"/>
      <c r="H4" s="163"/>
      <c r="I4" s="164"/>
      <c r="J4" s="160" t="s">
        <v>47</v>
      </c>
      <c r="K4" s="160"/>
      <c r="L4" s="161"/>
      <c r="M4" s="162" t="str">
        <f>catégorie</f>
        <v>DIVISION 3 FEMININE</v>
      </c>
      <c r="N4" s="163"/>
      <c r="O4" s="164"/>
    </row>
    <row r="5" spans="1:16" s="95" customFormat="1" ht="12.75" customHeight="1">
      <c r="A5" s="165" t="s">
        <v>48</v>
      </c>
      <c r="B5" s="165"/>
      <c r="C5" s="165"/>
      <c r="D5" s="166" t="str">
        <f>duréematch</f>
        <v>2*11' +2' de mi-temps +1' temps mort par  équipe +4' inter-match = 30'</v>
      </c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01"/>
    </row>
    <row r="6" spans="1:16" s="95" customFormat="1" ht="8.25" customHeight="1" thickBot="1">
      <c r="B6" s="99"/>
      <c r="C6" s="99"/>
      <c r="D6" s="99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s="8" customFormat="1" ht="21.95" customHeight="1" thickTop="1" thickBot="1">
      <c r="A7" s="102"/>
      <c r="B7" s="102"/>
      <c r="C7" s="1"/>
      <c r="D7" s="2" t="s">
        <v>9</v>
      </c>
      <c r="E7" s="3"/>
      <c r="F7" s="4"/>
      <c r="G7" s="2" t="s">
        <v>10</v>
      </c>
      <c r="H7" s="5"/>
      <c r="I7" s="6"/>
      <c r="J7" s="7" t="s">
        <v>8</v>
      </c>
      <c r="K7" s="3"/>
      <c r="L7" s="4"/>
      <c r="M7" s="167" t="s">
        <v>60</v>
      </c>
      <c r="N7" s="168"/>
      <c r="O7" s="169"/>
    </row>
    <row r="8" spans="1:16" s="8" customFormat="1" ht="21.95" customHeight="1" thickTop="1" thickBot="1">
      <c r="A8" s="103" t="s">
        <v>61</v>
      </c>
      <c r="B8" s="103" t="s">
        <v>0</v>
      </c>
      <c r="C8" s="9" t="s">
        <v>6</v>
      </c>
      <c r="D8" s="9" t="s">
        <v>4</v>
      </c>
      <c r="E8" s="9" t="s">
        <v>5</v>
      </c>
      <c r="F8" s="10"/>
      <c r="G8" s="9" t="s">
        <v>1</v>
      </c>
      <c r="H8" s="9" t="s">
        <v>2</v>
      </c>
      <c r="I8" s="10"/>
      <c r="J8" s="9" t="s">
        <v>5</v>
      </c>
      <c r="K8" s="9" t="s">
        <v>3</v>
      </c>
      <c r="L8" s="10"/>
      <c r="M8" s="104" t="s">
        <v>59</v>
      </c>
      <c r="N8" s="170" t="s">
        <v>62</v>
      </c>
      <c r="O8" s="171"/>
    </row>
    <row r="9" spans="1:16" ht="17.100000000000001" customHeight="1" thickTop="1" thickBot="1">
      <c r="A9" s="105" t="s">
        <v>7</v>
      </c>
      <c r="B9" s="13">
        <v>0.39583333333333331</v>
      </c>
      <c r="C9" s="12" t="s">
        <v>73</v>
      </c>
      <c r="D9" s="147" t="str">
        <f>EQFF</f>
        <v>PARIS V</v>
      </c>
      <c r="E9" s="147" t="s">
        <v>16</v>
      </c>
      <c r="F9" s="148"/>
      <c r="G9" s="149">
        <v>0</v>
      </c>
      <c r="H9" s="149">
        <v>10</v>
      </c>
      <c r="I9" s="148"/>
      <c r="J9" s="147" t="s">
        <v>11</v>
      </c>
      <c r="K9" s="147" t="str">
        <f>EQFA</f>
        <v>MARSEILLE</v>
      </c>
      <c r="L9" s="152"/>
      <c r="M9" s="153"/>
      <c r="N9" s="140"/>
      <c r="O9" s="141"/>
    </row>
    <row r="10" spans="1:16" ht="17.100000000000001" customHeight="1" thickTop="1" thickBot="1">
      <c r="A10" s="105" t="s">
        <v>7</v>
      </c>
      <c r="B10" s="13">
        <f t="shared" ref="B10:B24" si="0">B9+durée1</f>
        <v>0.41666666666666663</v>
      </c>
      <c r="C10" s="12" t="s">
        <v>76</v>
      </c>
      <c r="D10" s="147" t="str">
        <f>EQFC</f>
        <v>MULHOUSE</v>
      </c>
      <c r="E10" s="147" t="s">
        <v>13</v>
      </c>
      <c r="F10" s="148"/>
      <c r="G10" s="149">
        <v>3</v>
      </c>
      <c r="H10" s="149">
        <v>1</v>
      </c>
      <c r="I10" s="148"/>
      <c r="J10" s="147" t="s">
        <v>12</v>
      </c>
      <c r="K10" s="147" t="str">
        <f>EQFB</f>
        <v>BREST</v>
      </c>
      <c r="L10" s="154"/>
      <c r="M10" s="153"/>
      <c r="N10" s="140"/>
      <c r="O10" s="140"/>
    </row>
    <row r="11" spans="1:16" ht="17.100000000000001" customHeight="1" thickTop="1" thickBot="1">
      <c r="A11" s="105" t="s">
        <v>7</v>
      </c>
      <c r="B11" s="13">
        <f t="shared" si="0"/>
        <v>0.43749999999999994</v>
      </c>
      <c r="C11" s="12" t="s">
        <v>75</v>
      </c>
      <c r="D11" s="147" t="str">
        <f>EQFD</f>
        <v>NEUILLY</v>
      </c>
      <c r="E11" s="147" t="s">
        <v>14</v>
      </c>
      <c r="F11" s="148"/>
      <c r="G11" s="149">
        <v>5</v>
      </c>
      <c r="H11" s="149">
        <v>1</v>
      </c>
      <c r="I11" s="148"/>
      <c r="J11" s="147" t="s">
        <v>17</v>
      </c>
      <c r="K11" s="147" t="str">
        <f>EQFG</f>
        <v>LYON</v>
      </c>
      <c r="L11" s="154"/>
      <c r="M11" s="153"/>
      <c r="N11" s="140"/>
      <c r="O11" s="140"/>
    </row>
    <row r="12" spans="1:16" ht="17.100000000000001" customHeight="1" thickTop="1" thickBot="1">
      <c r="A12" s="105" t="s">
        <v>7</v>
      </c>
      <c r="B12" s="13">
        <f t="shared" si="0"/>
        <v>0.45833333333333326</v>
      </c>
      <c r="C12" s="12" t="s">
        <v>74</v>
      </c>
      <c r="D12" s="147" t="str">
        <f>EQFH</f>
        <v>GRENOBLE</v>
      </c>
      <c r="E12" s="147" t="s">
        <v>18</v>
      </c>
      <c r="F12" s="148"/>
      <c r="G12" s="149">
        <v>4</v>
      </c>
      <c r="H12" s="149">
        <v>3</v>
      </c>
      <c r="I12" s="148"/>
      <c r="J12" s="147" t="s">
        <v>15</v>
      </c>
      <c r="K12" s="147" t="str">
        <f>EQFE</f>
        <v>DIDEROT XII 2</v>
      </c>
      <c r="L12" s="154"/>
      <c r="M12" s="155"/>
      <c r="N12" s="140"/>
      <c r="O12" s="140"/>
    </row>
    <row r="13" spans="1:16" ht="17.100000000000001" customHeight="1" thickTop="1" thickBot="1">
      <c r="A13" s="105" t="s">
        <v>7</v>
      </c>
      <c r="B13" s="13">
        <f t="shared" si="0"/>
        <v>0.47916666666666657</v>
      </c>
      <c r="C13" s="12" t="s">
        <v>79</v>
      </c>
      <c r="D13" s="147" t="str">
        <f>EQFB</f>
        <v>BREST</v>
      </c>
      <c r="E13" s="147" t="s">
        <v>12</v>
      </c>
      <c r="F13" s="148"/>
      <c r="G13" s="149">
        <v>3</v>
      </c>
      <c r="H13" s="149">
        <v>4</v>
      </c>
      <c r="I13" s="148"/>
      <c r="J13" s="147" t="s">
        <v>14</v>
      </c>
      <c r="K13" s="147" t="str">
        <f>EQFD</f>
        <v>NEUILLY</v>
      </c>
      <c r="L13" s="154"/>
      <c r="M13" s="155"/>
      <c r="N13" s="140"/>
      <c r="O13" s="140"/>
    </row>
    <row r="14" spans="1:16" ht="17.100000000000001" customHeight="1" thickTop="1" thickBot="1">
      <c r="A14" s="105" t="s">
        <v>7</v>
      </c>
      <c r="B14" s="13">
        <f t="shared" si="0"/>
        <v>0.49999999999999989</v>
      </c>
      <c r="C14" s="12" t="s">
        <v>78</v>
      </c>
      <c r="D14" s="147" t="str">
        <f>EQFE</f>
        <v>DIDEROT XII 2</v>
      </c>
      <c r="E14" s="147" t="s">
        <v>15</v>
      </c>
      <c r="F14" s="148"/>
      <c r="G14" s="149">
        <v>8</v>
      </c>
      <c r="H14" s="149">
        <v>0</v>
      </c>
      <c r="I14" s="148"/>
      <c r="J14" s="147" t="s">
        <v>17</v>
      </c>
      <c r="K14" s="147" t="str">
        <f>EQFG</f>
        <v>LYON</v>
      </c>
      <c r="L14" s="154"/>
      <c r="M14" s="155"/>
      <c r="N14" s="140"/>
      <c r="O14" s="141"/>
    </row>
    <row r="15" spans="1:16" ht="17.100000000000001" customHeight="1" thickTop="1" thickBot="1">
      <c r="A15" s="105" t="s">
        <v>7</v>
      </c>
      <c r="B15" s="13">
        <f t="shared" si="0"/>
        <v>0.52083333333333326</v>
      </c>
      <c r="C15" s="12" t="s">
        <v>77</v>
      </c>
      <c r="D15" s="147" t="str">
        <f>EQFA</f>
        <v>MARSEILLE</v>
      </c>
      <c r="E15" s="147" t="s">
        <v>11</v>
      </c>
      <c r="F15" s="148"/>
      <c r="G15" s="149">
        <v>4</v>
      </c>
      <c r="H15" s="149">
        <v>2</v>
      </c>
      <c r="I15" s="148"/>
      <c r="J15" s="147" t="s">
        <v>13</v>
      </c>
      <c r="K15" s="147" t="str">
        <f>EQFC</f>
        <v>MULHOUSE</v>
      </c>
      <c r="L15" s="154"/>
      <c r="M15" s="155"/>
      <c r="N15" s="141"/>
      <c r="O15" s="140"/>
    </row>
    <row r="16" spans="1:16" ht="17.100000000000001" customHeight="1" thickTop="1" thickBot="1">
      <c r="A16" s="105" t="s">
        <v>7</v>
      </c>
      <c r="B16" s="13">
        <f t="shared" si="0"/>
        <v>0.54166666666666663</v>
      </c>
      <c r="C16" s="12" t="s">
        <v>80</v>
      </c>
      <c r="D16" s="147" t="str">
        <f>EQFF</f>
        <v>PARIS V</v>
      </c>
      <c r="E16" s="147" t="s">
        <v>16</v>
      </c>
      <c r="F16" s="148"/>
      <c r="G16" s="149">
        <v>0</v>
      </c>
      <c r="H16" s="149">
        <v>8</v>
      </c>
      <c r="I16" s="148"/>
      <c r="J16" s="147" t="s">
        <v>18</v>
      </c>
      <c r="K16" s="147" t="str">
        <f>EQFH</f>
        <v>GRENOBLE</v>
      </c>
      <c r="L16" s="154"/>
      <c r="M16" s="155"/>
      <c r="N16" s="141"/>
      <c r="O16" s="140"/>
    </row>
    <row r="17" spans="1:15" ht="17.100000000000001" customHeight="1" thickTop="1" thickBot="1">
      <c r="A17" s="105" t="s">
        <v>7</v>
      </c>
      <c r="B17" s="13">
        <f t="shared" si="0"/>
        <v>0.5625</v>
      </c>
      <c r="C17" s="12" t="s">
        <v>91</v>
      </c>
      <c r="D17" s="147" t="str">
        <f>EQFB</f>
        <v>BREST</v>
      </c>
      <c r="E17" s="147" t="s">
        <v>12</v>
      </c>
      <c r="F17" s="148"/>
      <c r="G17" s="149">
        <v>2</v>
      </c>
      <c r="H17" s="149">
        <v>6</v>
      </c>
      <c r="I17" s="148"/>
      <c r="J17" s="147" t="s">
        <v>15</v>
      </c>
      <c r="K17" s="147" t="str">
        <f>EQFE</f>
        <v>DIDEROT XII 2</v>
      </c>
      <c r="L17" s="154"/>
      <c r="M17" s="155"/>
      <c r="N17" s="140"/>
      <c r="O17" s="141"/>
    </row>
    <row r="18" spans="1:15" ht="17.100000000000001" customHeight="1" thickTop="1" thickBot="1">
      <c r="A18" s="105" t="s">
        <v>7</v>
      </c>
      <c r="B18" s="13">
        <f t="shared" si="0"/>
        <v>0.58333333333333337</v>
      </c>
      <c r="C18" s="12" t="s">
        <v>92</v>
      </c>
      <c r="D18" s="147" t="str">
        <f>EQFD</f>
        <v>NEUILLY</v>
      </c>
      <c r="E18" s="147" t="s">
        <v>14</v>
      </c>
      <c r="F18" s="148"/>
      <c r="G18" s="149">
        <v>1</v>
      </c>
      <c r="H18" s="149">
        <v>5</v>
      </c>
      <c r="I18" s="148"/>
      <c r="J18" s="147" t="s">
        <v>11</v>
      </c>
      <c r="K18" s="147" t="str">
        <f>EQFA</f>
        <v>MARSEILLE</v>
      </c>
      <c r="L18" s="154"/>
      <c r="M18" s="155"/>
      <c r="N18" s="140"/>
      <c r="O18" s="140"/>
    </row>
    <row r="19" spans="1:15" ht="17.100000000000001" customHeight="1" thickTop="1" thickBot="1">
      <c r="A19" s="105" t="s">
        <v>7</v>
      </c>
      <c r="B19" s="13">
        <f t="shared" si="0"/>
        <v>0.60416666666666674</v>
      </c>
      <c r="C19" s="12" t="s">
        <v>93</v>
      </c>
      <c r="D19" s="147" t="str">
        <f>EQFF</f>
        <v>PARIS V</v>
      </c>
      <c r="E19" s="147" t="s">
        <v>16</v>
      </c>
      <c r="F19" s="148"/>
      <c r="G19" s="149">
        <v>1</v>
      </c>
      <c r="H19" s="149">
        <v>1</v>
      </c>
      <c r="I19" s="148"/>
      <c r="J19" s="147" t="s">
        <v>17</v>
      </c>
      <c r="K19" s="147" t="str">
        <f>EQFG</f>
        <v>LYON</v>
      </c>
      <c r="L19" s="154"/>
      <c r="M19" s="155"/>
      <c r="N19" s="140"/>
      <c r="O19" s="140"/>
    </row>
    <row r="20" spans="1:15" ht="17.100000000000001" customHeight="1" thickTop="1" thickBot="1">
      <c r="A20" s="105" t="s">
        <v>7</v>
      </c>
      <c r="B20" s="13">
        <f t="shared" si="0"/>
        <v>0.62500000000000011</v>
      </c>
      <c r="C20" s="12" t="s">
        <v>94</v>
      </c>
      <c r="D20" s="147" t="str">
        <f>EQFH</f>
        <v>GRENOBLE</v>
      </c>
      <c r="E20" s="147" t="s">
        <v>18</v>
      </c>
      <c r="F20" s="148"/>
      <c r="G20" s="149">
        <v>2</v>
      </c>
      <c r="H20" s="149">
        <v>0</v>
      </c>
      <c r="I20" s="148"/>
      <c r="J20" s="147" t="s">
        <v>13</v>
      </c>
      <c r="K20" s="147" t="str">
        <f>EQFC</f>
        <v>MULHOUSE</v>
      </c>
      <c r="L20" s="154"/>
      <c r="M20" s="153"/>
      <c r="N20" s="140"/>
      <c r="O20" s="141"/>
    </row>
    <row r="21" spans="1:15" ht="17.100000000000001" customHeight="1" thickTop="1" thickBot="1">
      <c r="A21" s="105" t="s">
        <v>7</v>
      </c>
      <c r="B21" s="13">
        <f t="shared" si="0"/>
        <v>0.64583333333333348</v>
      </c>
      <c r="C21" s="12" t="s">
        <v>95</v>
      </c>
      <c r="D21" s="147" t="str">
        <f>EQFA</f>
        <v>MARSEILLE</v>
      </c>
      <c r="E21" s="147" t="s">
        <v>11</v>
      </c>
      <c r="F21" s="148"/>
      <c r="G21" s="149">
        <v>5</v>
      </c>
      <c r="H21" s="149">
        <v>3</v>
      </c>
      <c r="I21" s="148"/>
      <c r="J21" s="147" t="s">
        <v>15</v>
      </c>
      <c r="K21" s="147" t="str">
        <f>EQFE</f>
        <v>DIDEROT XII 2</v>
      </c>
      <c r="L21" s="154"/>
      <c r="M21" s="155"/>
      <c r="N21" s="140"/>
      <c r="O21" s="140"/>
    </row>
    <row r="22" spans="1:15" ht="17.100000000000001" customHeight="1" thickTop="1" thickBot="1">
      <c r="A22" s="105" t="s">
        <v>7</v>
      </c>
      <c r="B22" s="13">
        <f t="shared" si="0"/>
        <v>0.66666666666666685</v>
      </c>
      <c r="C22" s="12" t="s">
        <v>96</v>
      </c>
      <c r="D22" s="147" t="str">
        <f>EQFB</f>
        <v>BREST</v>
      </c>
      <c r="E22" s="147" t="s">
        <v>12</v>
      </c>
      <c r="F22" s="148"/>
      <c r="G22" s="149">
        <v>5</v>
      </c>
      <c r="H22" s="149">
        <v>0</v>
      </c>
      <c r="I22" s="148"/>
      <c r="J22" s="147" t="s">
        <v>16</v>
      </c>
      <c r="K22" s="147" t="str">
        <f>EQFF</f>
        <v>PARIS V</v>
      </c>
      <c r="L22" s="154"/>
      <c r="M22" s="155"/>
      <c r="N22" s="140"/>
      <c r="O22" s="140"/>
    </row>
    <row r="23" spans="1:15" ht="17.100000000000001" customHeight="1" thickTop="1" thickBot="1">
      <c r="A23" s="105" t="s">
        <v>7</v>
      </c>
      <c r="B23" s="13">
        <f t="shared" si="0"/>
        <v>0.68750000000000022</v>
      </c>
      <c r="C23" s="12" t="s">
        <v>97</v>
      </c>
      <c r="D23" s="147" t="str">
        <f>EQFG</f>
        <v>LYON</v>
      </c>
      <c r="E23" s="147" t="s">
        <v>17</v>
      </c>
      <c r="F23" s="148"/>
      <c r="G23" s="149">
        <v>0</v>
      </c>
      <c r="H23" s="149">
        <v>7</v>
      </c>
      <c r="I23" s="148"/>
      <c r="J23" s="147" t="s">
        <v>13</v>
      </c>
      <c r="K23" s="147" t="str">
        <f>EQFC</f>
        <v>MULHOUSE</v>
      </c>
      <c r="L23" s="154"/>
      <c r="M23" s="155"/>
      <c r="N23" s="140"/>
      <c r="O23" s="141"/>
    </row>
    <row r="24" spans="1:15" ht="17.100000000000001" customHeight="1" thickTop="1" thickBot="1">
      <c r="A24" s="105" t="s">
        <v>7</v>
      </c>
      <c r="B24" s="13">
        <f t="shared" si="0"/>
        <v>0.70833333333333359</v>
      </c>
      <c r="C24" s="12" t="s">
        <v>98</v>
      </c>
      <c r="D24" s="147" t="str">
        <f>EQFH</f>
        <v>GRENOBLE</v>
      </c>
      <c r="E24" s="147" t="s">
        <v>18</v>
      </c>
      <c r="F24" s="148"/>
      <c r="G24" s="149">
        <v>3</v>
      </c>
      <c r="H24" s="149">
        <v>1</v>
      </c>
      <c r="I24" s="148"/>
      <c r="J24" s="147" t="s">
        <v>14</v>
      </c>
      <c r="K24" s="147" t="str">
        <f>EQFD</f>
        <v>NEUILLY</v>
      </c>
      <c r="L24" s="154"/>
      <c r="M24" s="156"/>
      <c r="N24" s="120"/>
      <c r="O24" s="120"/>
    </row>
    <row r="25" spans="1:15" ht="14.25" thickTop="1" thickBot="1">
      <c r="A25" s="105" t="s">
        <v>7</v>
      </c>
      <c r="B25" s="13">
        <v>0.72916666666666663</v>
      </c>
      <c r="C25" s="12" t="s">
        <v>99</v>
      </c>
      <c r="D25" s="147" t="str">
        <f>EQFA</f>
        <v>MARSEILLE</v>
      </c>
      <c r="E25" s="147" t="s">
        <v>11</v>
      </c>
      <c r="F25" s="148"/>
      <c r="G25" s="149">
        <v>5</v>
      </c>
      <c r="H25" s="149">
        <v>2</v>
      </c>
      <c r="I25" s="148"/>
      <c r="J25" s="147" t="s">
        <v>12</v>
      </c>
      <c r="K25" s="147" t="str">
        <f>EQFB</f>
        <v>BREST</v>
      </c>
      <c r="L25" s="154"/>
      <c r="M25" s="151"/>
      <c r="N25" s="143"/>
      <c r="O25" s="143"/>
    </row>
    <row r="26" spans="1:15" ht="14.25" thickTop="1" thickBot="1">
      <c r="A26" s="105" t="s">
        <v>7</v>
      </c>
      <c r="B26" s="13">
        <f>B25+durée1</f>
        <v>0.75</v>
      </c>
      <c r="C26" s="12" t="s">
        <v>100</v>
      </c>
      <c r="D26" s="147" t="str">
        <f>EQFC</f>
        <v>MULHOUSE</v>
      </c>
      <c r="E26" s="147" t="s">
        <v>13</v>
      </c>
      <c r="F26" s="148"/>
      <c r="G26" s="149">
        <v>2</v>
      </c>
      <c r="H26" s="149">
        <v>0</v>
      </c>
      <c r="I26" s="148"/>
      <c r="J26" s="147" t="s">
        <v>14</v>
      </c>
      <c r="K26" s="147" t="str">
        <f>EQFD</f>
        <v>NEUILLY</v>
      </c>
      <c r="L26" s="154"/>
      <c r="M26" s="151"/>
      <c r="N26" s="143"/>
      <c r="O26" s="140"/>
    </row>
    <row r="27" spans="1:15" ht="14.25" thickTop="1" thickBot="1">
      <c r="A27" s="105" t="s">
        <v>7</v>
      </c>
      <c r="B27" s="13">
        <v>0.77083333333333337</v>
      </c>
      <c r="C27" s="12"/>
      <c r="D27" s="147"/>
      <c r="E27" s="147"/>
      <c r="F27" s="148"/>
      <c r="G27" s="149"/>
      <c r="H27" s="149"/>
      <c r="I27" s="148"/>
      <c r="J27" s="147"/>
      <c r="K27" s="147"/>
      <c r="L27" s="154"/>
      <c r="M27" s="151"/>
      <c r="N27" s="143"/>
      <c r="O27" s="140"/>
    </row>
    <row r="28" spans="1:15" ht="14.25" thickTop="1" thickBot="1">
      <c r="A28" s="105"/>
      <c r="B28" s="13"/>
      <c r="C28" s="12"/>
      <c r="D28" s="147"/>
      <c r="E28" s="147"/>
      <c r="F28" s="148"/>
      <c r="G28" s="149"/>
      <c r="H28" s="149"/>
      <c r="I28" s="148"/>
      <c r="J28" s="147"/>
      <c r="K28" s="147"/>
      <c r="L28" s="154"/>
      <c r="M28" s="151"/>
      <c r="N28" s="143"/>
      <c r="O28" s="140"/>
    </row>
    <row r="29" spans="1:15" ht="14.25" thickTop="1" thickBot="1">
      <c r="A29" s="105"/>
      <c r="B29" s="13"/>
      <c r="C29" s="12"/>
      <c r="D29" s="147"/>
      <c r="E29" s="147"/>
      <c r="F29" s="148"/>
      <c r="G29" s="149"/>
      <c r="H29" s="149"/>
      <c r="I29" s="148"/>
      <c r="J29" s="147"/>
      <c r="K29" s="147"/>
      <c r="L29" s="145"/>
      <c r="M29" s="146"/>
      <c r="N29" s="143"/>
      <c r="O29" s="140"/>
    </row>
    <row r="30" spans="1:15" ht="14.25" thickTop="1" thickBot="1">
      <c r="A30" s="105" t="s">
        <v>72</v>
      </c>
      <c r="B30" s="13">
        <v>0.375</v>
      </c>
      <c r="C30" s="12" t="s">
        <v>101</v>
      </c>
      <c r="D30" s="147" t="str">
        <f>EQFE</f>
        <v>DIDEROT XII 2</v>
      </c>
      <c r="E30" s="147" t="s">
        <v>15</v>
      </c>
      <c r="F30" s="148"/>
      <c r="G30" s="149">
        <v>8</v>
      </c>
      <c r="H30" s="149">
        <v>0</v>
      </c>
      <c r="I30" s="148"/>
      <c r="J30" s="147" t="s">
        <v>16</v>
      </c>
      <c r="K30" s="147" t="str">
        <f>EQFF</f>
        <v>PARIS V</v>
      </c>
      <c r="L30" s="11"/>
      <c r="M30" s="151"/>
      <c r="N30" s="140"/>
      <c r="O30" s="143"/>
    </row>
    <row r="31" spans="1:15" ht="14.25" thickTop="1" thickBot="1">
      <c r="A31" s="105" t="s">
        <v>72</v>
      </c>
      <c r="B31" s="13">
        <f t="shared" ref="B31:B40" si="1">B30+durée1</f>
        <v>0.39583333333333331</v>
      </c>
      <c r="C31" s="12" t="s">
        <v>102</v>
      </c>
      <c r="D31" s="147" t="str">
        <f>EQFG</f>
        <v>LYON</v>
      </c>
      <c r="E31" s="147" t="s">
        <v>17</v>
      </c>
      <c r="F31" s="148"/>
      <c r="G31" s="149">
        <v>0</v>
      </c>
      <c r="H31" s="149">
        <v>6</v>
      </c>
      <c r="I31" s="148"/>
      <c r="J31" s="147" t="s">
        <v>18</v>
      </c>
      <c r="K31" s="147" t="str">
        <f>EQFH</f>
        <v>GRENOBLE</v>
      </c>
      <c r="L31" s="11"/>
      <c r="M31" s="151"/>
      <c r="N31" s="143"/>
      <c r="O31" s="143"/>
    </row>
    <row r="32" spans="1:15" ht="14.25" thickTop="1" thickBot="1">
      <c r="A32" s="105" t="s">
        <v>72</v>
      </c>
      <c r="B32" s="13">
        <f t="shared" si="1"/>
        <v>0.41666666666666663</v>
      </c>
      <c r="C32" s="12" t="s">
        <v>103</v>
      </c>
      <c r="D32" s="147" t="str">
        <f>EQFC</f>
        <v>MULHOUSE</v>
      </c>
      <c r="E32" s="147" t="s">
        <v>13</v>
      </c>
      <c r="F32" s="148"/>
      <c r="G32" s="149">
        <v>6</v>
      </c>
      <c r="H32" s="149">
        <v>0</v>
      </c>
      <c r="I32" s="148"/>
      <c r="J32" s="147" t="s">
        <v>16</v>
      </c>
      <c r="K32" s="147" t="str">
        <f>EQFF</f>
        <v>PARIS V</v>
      </c>
      <c r="L32" s="11"/>
      <c r="M32" s="151"/>
      <c r="N32" s="143"/>
      <c r="O32" s="143"/>
    </row>
    <row r="33" spans="1:15" ht="14.25" thickTop="1" thickBot="1">
      <c r="A33" s="105" t="s">
        <v>72</v>
      </c>
      <c r="B33" s="13">
        <f t="shared" si="1"/>
        <v>0.43749999999999994</v>
      </c>
      <c r="C33" s="12" t="s">
        <v>104</v>
      </c>
      <c r="D33" s="147" t="str">
        <f>EQFG</f>
        <v>LYON</v>
      </c>
      <c r="E33" s="147" t="s">
        <v>17</v>
      </c>
      <c r="F33" s="148"/>
      <c r="G33" s="149">
        <v>0</v>
      </c>
      <c r="H33" s="149">
        <v>6</v>
      </c>
      <c r="I33" s="148"/>
      <c r="J33" s="147" t="s">
        <v>11</v>
      </c>
      <c r="K33" s="147" t="str">
        <f>EQFA</f>
        <v>MARSEILLE</v>
      </c>
      <c r="L33" s="11"/>
      <c r="M33" s="151"/>
      <c r="N33" s="143"/>
      <c r="O33" s="143"/>
    </row>
    <row r="34" spans="1:15" ht="14.25" thickTop="1" thickBot="1">
      <c r="A34" s="105" t="s">
        <v>72</v>
      </c>
      <c r="B34" s="13">
        <f t="shared" si="1"/>
        <v>0.45833333333333326</v>
      </c>
      <c r="C34" s="12" t="s">
        <v>105</v>
      </c>
      <c r="D34" s="147" t="str">
        <f>EQFB</f>
        <v>BREST</v>
      </c>
      <c r="E34" s="147" t="s">
        <v>12</v>
      </c>
      <c r="F34" s="148"/>
      <c r="G34" s="149">
        <v>0</v>
      </c>
      <c r="H34" s="149">
        <v>2</v>
      </c>
      <c r="I34" s="148"/>
      <c r="J34" s="147" t="s">
        <v>18</v>
      </c>
      <c r="K34" s="147" t="str">
        <f>EQFH</f>
        <v>GRENOBLE</v>
      </c>
      <c r="L34" s="11"/>
      <c r="M34" s="151"/>
      <c r="N34" s="143"/>
      <c r="O34" s="143"/>
    </row>
    <row r="35" spans="1:15" ht="14.25" thickTop="1" thickBot="1">
      <c r="A35" s="105" t="s">
        <v>72</v>
      </c>
      <c r="B35" s="13">
        <f t="shared" si="1"/>
        <v>0.47916666666666657</v>
      </c>
      <c r="C35" s="12" t="s">
        <v>106</v>
      </c>
      <c r="D35" s="147" t="str">
        <f>EQFE</f>
        <v>DIDEROT XII 2</v>
      </c>
      <c r="E35" s="147" t="s">
        <v>15</v>
      </c>
      <c r="F35" s="148"/>
      <c r="G35" s="149">
        <v>3</v>
      </c>
      <c r="H35" s="149">
        <v>0</v>
      </c>
      <c r="I35" s="148"/>
      <c r="J35" s="147" t="s">
        <v>14</v>
      </c>
      <c r="K35" s="147" t="str">
        <f>EQFD</f>
        <v>NEUILLY</v>
      </c>
      <c r="L35" s="11"/>
      <c r="M35" s="151"/>
      <c r="N35" s="143"/>
      <c r="O35" s="143"/>
    </row>
    <row r="36" spans="1:15" ht="14.25" thickTop="1" thickBot="1">
      <c r="A36" s="105" t="s">
        <v>72</v>
      </c>
      <c r="B36" s="13">
        <f t="shared" si="1"/>
        <v>0.49999999999999989</v>
      </c>
      <c r="C36" s="12" t="s">
        <v>107</v>
      </c>
      <c r="D36" s="149" t="str">
        <f>EQFA</f>
        <v>MARSEILLE</v>
      </c>
      <c r="E36" s="149" t="s">
        <v>11</v>
      </c>
      <c r="F36" s="150"/>
      <c r="G36" s="149">
        <v>5</v>
      </c>
      <c r="H36" s="149">
        <v>1</v>
      </c>
      <c r="I36" s="150"/>
      <c r="J36" s="149" t="s">
        <v>18</v>
      </c>
      <c r="K36" s="149" t="str">
        <f>EQFH</f>
        <v>GRENOBLE</v>
      </c>
      <c r="L36" s="11"/>
      <c r="M36" s="151"/>
      <c r="N36" s="143"/>
      <c r="O36" s="143"/>
    </row>
    <row r="37" spans="1:15" ht="14.25" thickTop="1" thickBot="1">
      <c r="A37" s="105" t="s">
        <v>72</v>
      </c>
      <c r="B37" s="13">
        <f t="shared" si="1"/>
        <v>0.52083333333333326</v>
      </c>
      <c r="C37" s="12" t="s">
        <v>108</v>
      </c>
      <c r="D37" s="149" t="str">
        <f>EQFG</f>
        <v>LYON</v>
      </c>
      <c r="E37" s="149" t="s">
        <v>17</v>
      </c>
      <c r="F37" s="150"/>
      <c r="G37" s="149">
        <v>0</v>
      </c>
      <c r="H37" s="149">
        <v>5</v>
      </c>
      <c r="I37" s="150"/>
      <c r="J37" s="149" t="s">
        <v>12</v>
      </c>
      <c r="K37" s="149" t="str">
        <f>EQFB</f>
        <v>BREST</v>
      </c>
      <c r="L37" s="11"/>
      <c r="M37" s="151"/>
      <c r="N37" s="143"/>
      <c r="O37" s="143"/>
    </row>
    <row r="38" spans="1:15" ht="14.25" thickTop="1" thickBot="1">
      <c r="A38" s="105" t="s">
        <v>72</v>
      </c>
      <c r="B38" s="13">
        <f t="shared" si="1"/>
        <v>0.54166666666666663</v>
      </c>
      <c r="C38" s="12" t="s">
        <v>109</v>
      </c>
      <c r="D38" s="149" t="str">
        <f>EQFD</f>
        <v>NEUILLY</v>
      </c>
      <c r="E38" s="149" t="s">
        <v>14</v>
      </c>
      <c r="F38" s="150"/>
      <c r="G38" s="149">
        <v>4</v>
      </c>
      <c r="H38" s="149">
        <v>1</v>
      </c>
      <c r="I38" s="150"/>
      <c r="J38" s="149" t="s">
        <v>16</v>
      </c>
      <c r="K38" s="149" t="str">
        <f>EQFF</f>
        <v>PARIS V</v>
      </c>
      <c r="L38" s="11"/>
      <c r="M38" s="151"/>
      <c r="N38" s="143"/>
      <c r="O38" s="143"/>
    </row>
    <row r="39" spans="1:15" ht="14.25" thickTop="1" thickBot="1">
      <c r="A39" s="105" t="s">
        <v>72</v>
      </c>
      <c r="B39" s="13">
        <f t="shared" si="1"/>
        <v>0.5625</v>
      </c>
      <c r="C39" s="12" t="s">
        <v>110</v>
      </c>
      <c r="D39" s="149" t="str">
        <f>EQFC</f>
        <v>MULHOUSE</v>
      </c>
      <c r="E39" s="149" t="s">
        <v>13</v>
      </c>
      <c r="F39" s="150"/>
      <c r="G39" s="149">
        <v>0</v>
      </c>
      <c r="H39" s="149">
        <v>5</v>
      </c>
      <c r="I39" s="150"/>
      <c r="J39" s="149" t="s">
        <v>15</v>
      </c>
      <c r="K39" s="149" t="str">
        <f>EQFE</f>
        <v>DIDEROT XII 2</v>
      </c>
      <c r="L39" s="11"/>
      <c r="M39" s="151"/>
      <c r="N39" s="143"/>
      <c r="O39" s="143"/>
    </row>
    <row r="40" spans="1:15" ht="14.25" thickTop="1" thickBot="1">
      <c r="A40" s="105" t="s">
        <v>72</v>
      </c>
      <c r="B40" s="13">
        <f t="shared" si="1"/>
        <v>0.58333333333333337</v>
      </c>
      <c r="C40" s="157" t="s">
        <v>133</v>
      </c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9"/>
    </row>
    <row r="41" spans="1:15" ht="14.25" thickTop="1" thickBot="1">
      <c r="A41" s="105" t="s">
        <v>72</v>
      </c>
      <c r="B41" s="13">
        <v>0.59375</v>
      </c>
      <c r="C41" s="12" t="s">
        <v>115</v>
      </c>
      <c r="D41" s="119" t="s">
        <v>128</v>
      </c>
      <c r="E41" s="138" t="s">
        <v>77</v>
      </c>
      <c r="F41" s="139"/>
      <c r="G41" s="138">
        <v>3</v>
      </c>
      <c r="H41" s="138">
        <v>1</v>
      </c>
      <c r="I41" s="139"/>
      <c r="J41" s="138" t="s">
        <v>80</v>
      </c>
      <c r="K41" s="119" t="s">
        <v>127</v>
      </c>
      <c r="L41" s="11"/>
      <c r="M41" s="142"/>
      <c r="N41" s="143"/>
      <c r="O41" s="143"/>
    </row>
    <row r="42" spans="1:15" ht="14.25" thickTop="1" thickBot="1">
      <c r="A42" s="105" t="s">
        <v>72</v>
      </c>
      <c r="B42" s="13">
        <v>0.6166666666666667</v>
      </c>
      <c r="C42" s="12" t="s">
        <v>116</v>
      </c>
      <c r="D42" s="119" t="s">
        <v>125</v>
      </c>
      <c r="E42" s="138" t="s">
        <v>79</v>
      </c>
      <c r="F42" s="139"/>
      <c r="G42" s="138">
        <v>2</v>
      </c>
      <c r="H42" s="138">
        <v>3</v>
      </c>
      <c r="I42" s="139"/>
      <c r="J42" s="138" t="s">
        <v>78</v>
      </c>
      <c r="K42" s="119" t="s">
        <v>123</v>
      </c>
      <c r="L42" s="11"/>
      <c r="M42" s="142"/>
      <c r="N42" s="143"/>
      <c r="O42" s="143"/>
    </row>
    <row r="43" spans="1:15" ht="14.25" thickTop="1" thickBot="1">
      <c r="A43" s="105" t="s">
        <v>72</v>
      </c>
      <c r="B43" s="13">
        <v>0.63958333333333328</v>
      </c>
      <c r="C43" s="12" t="s">
        <v>117</v>
      </c>
      <c r="D43" s="119" t="s">
        <v>126</v>
      </c>
      <c r="E43" s="138" t="s">
        <v>75</v>
      </c>
      <c r="F43" s="139"/>
      <c r="G43" s="138">
        <v>4</v>
      </c>
      <c r="H43" s="138">
        <v>1</v>
      </c>
      <c r="I43" s="139"/>
      <c r="J43" s="138" t="s">
        <v>74</v>
      </c>
      <c r="K43" s="119" t="s">
        <v>124</v>
      </c>
      <c r="L43" s="11"/>
      <c r="M43" s="142"/>
      <c r="N43" s="143"/>
      <c r="O43" s="143"/>
    </row>
    <row r="44" spans="1:15" ht="14.25" thickTop="1" thickBot="1">
      <c r="A44" s="105" t="s">
        <v>72</v>
      </c>
      <c r="B44" s="13">
        <v>0.66249999999999998</v>
      </c>
      <c r="C44" s="12" t="s">
        <v>118</v>
      </c>
      <c r="D44" s="94" t="s">
        <v>122</v>
      </c>
      <c r="E44" s="138" t="s">
        <v>73</v>
      </c>
      <c r="F44" s="139"/>
      <c r="G44" s="138">
        <v>6</v>
      </c>
      <c r="H44" s="138">
        <v>2</v>
      </c>
      <c r="I44" s="139"/>
      <c r="J44" s="138" t="s">
        <v>76</v>
      </c>
      <c r="K44" s="94" t="s">
        <v>129</v>
      </c>
      <c r="L44" s="11"/>
      <c r="M44" s="142"/>
      <c r="N44" s="143"/>
      <c r="O44" s="143"/>
    </row>
    <row r="45" spans="1:15" ht="14.25" thickTop="1" thickBot="1">
      <c r="A45" s="105" t="s">
        <v>72</v>
      </c>
      <c r="B45" s="13">
        <v>0.68541666666666667</v>
      </c>
      <c r="C45" s="14"/>
      <c r="D45" s="123"/>
      <c r="E45" s="123"/>
      <c r="F45" s="124"/>
      <c r="G45" s="123"/>
      <c r="H45" s="123"/>
      <c r="I45" s="124"/>
      <c r="J45" s="123"/>
      <c r="K45" s="123"/>
      <c r="L45" s="16"/>
      <c r="M45" s="121"/>
      <c r="N45" s="121"/>
      <c r="O45" s="121"/>
    </row>
    <row r="46" spans="1:15" ht="8.25" customHeight="1" thickTop="1">
      <c r="B46" s="15"/>
      <c r="D46" s="125"/>
      <c r="E46" s="125"/>
      <c r="F46" s="125"/>
      <c r="G46" s="126"/>
      <c r="H46" s="126"/>
      <c r="I46" s="125"/>
      <c r="J46" s="125"/>
      <c r="K46" s="125"/>
      <c r="M46" s="122"/>
      <c r="N46" s="122"/>
      <c r="O46" s="122"/>
    </row>
  </sheetData>
  <mergeCells count="12">
    <mergeCell ref="I1:O1"/>
    <mergeCell ref="G2:H2"/>
    <mergeCell ref="I2:O2"/>
    <mergeCell ref="K3:O3"/>
    <mergeCell ref="B4:I4"/>
    <mergeCell ref="C40:O40"/>
    <mergeCell ref="J4:L4"/>
    <mergeCell ref="M4:O4"/>
    <mergeCell ref="A5:C5"/>
    <mergeCell ref="D5:O5"/>
    <mergeCell ref="M7:O7"/>
    <mergeCell ref="N8:O8"/>
  </mergeCells>
  <phoneticPr fontId="0" type="noConversion"/>
  <pageMargins left="0.23622047244094491" right="0.23622047244094491" top="0" bottom="0.74803149606299213" header="0.31496062992125984" footer="0.31496062992125984"/>
  <pageSetup paperSize="9" scale="95" fitToHeight="2" orientation="landscape" r:id="rId1"/>
  <headerFooter alignWithMargins="0">
    <oddHeader xml:space="preserve">&amp;R
</oddHeader>
  </headerFooter>
  <rowBreaks count="1" manualBreakCount="1">
    <brk id="45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51">
    <pageSetUpPr fitToPage="1"/>
  </sheetPr>
  <dimension ref="A1:AI24"/>
  <sheetViews>
    <sheetView topLeftCell="A7" zoomScale="90" zoomScaleNormal="90" workbookViewId="0">
      <selection activeCell="S30" sqref="S30"/>
    </sheetView>
  </sheetViews>
  <sheetFormatPr baseColWidth="10" defaultRowHeight="15.75"/>
  <cols>
    <col min="1" max="1" width="4.42578125" style="40" customWidth="1"/>
    <col min="2" max="2" width="6" style="40" customWidth="1"/>
    <col min="3" max="3" width="31.140625" style="40" customWidth="1"/>
    <col min="4" max="5" width="5.7109375" style="40" customWidth="1"/>
    <col min="6" max="7" width="5.28515625" style="43" customWidth="1"/>
    <col min="8" max="31" width="5.28515625" style="40" customWidth="1"/>
    <col min="32" max="33" width="5.7109375" style="40" customWidth="1"/>
    <col min="34" max="16384" width="11.42578125" style="40"/>
  </cols>
  <sheetData>
    <row r="1" spans="1:35" s="31" customFormat="1" ht="90.75" customHeight="1">
      <c r="F1" s="32"/>
      <c r="G1" s="32"/>
    </row>
    <row r="2" spans="1:35" s="31" customFormat="1" ht="25.5" customHeight="1">
      <c r="A2" s="33" t="s">
        <v>44</v>
      </c>
      <c r="B2" s="33"/>
      <c r="C2" s="179" t="str">
        <f>saison</f>
        <v>2018-2019</v>
      </c>
      <c r="D2" s="180"/>
      <c r="E2" s="180"/>
      <c r="F2" s="180"/>
      <c r="G2" s="180"/>
      <c r="H2" s="181"/>
      <c r="I2" s="34"/>
      <c r="J2" s="177" t="s">
        <v>45</v>
      </c>
      <c r="K2" s="177"/>
      <c r="L2" s="35"/>
      <c r="M2" s="178" t="str">
        <f>lieu</f>
        <v>MULHOUSE</v>
      </c>
      <c r="N2" s="178"/>
      <c r="O2" s="178"/>
      <c r="P2" s="178"/>
      <c r="Q2" s="178"/>
      <c r="R2" s="178"/>
      <c r="S2" s="178"/>
      <c r="T2" s="178"/>
      <c r="U2" s="178"/>
      <c r="V2" s="178"/>
    </row>
    <row r="3" spans="1:35" s="31" customFormat="1" ht="21" customHeight="1">
      <c r="A3" s="33" t="s">
        <v>46</v>
      </c>
      <c r="C3" s="179" t="str">
        <f>date</f>
        <v>25 ET 26 MAI 2019</v>
      </c>
      <c r="D3" s="180"/>
      <c r="E3" s="180"/>
      <c r="F3" s="180"/>
      <c r="G3" s="180"/>
      <c r="H3" s="181"/>
      <c r="I3" s="34"/>
      <c r="J3" s="33" t="s">
        <v>47</v>
      </c>
      <c r="K3" s="36"/>
      <c r="L3" s="35"/>
      <c r="M3" s="179" t="str">
        <f>catégorie</f>
        <v>DIVISION 3 FEMININE</v>
      </c>
      <c r="N3" s="180"/>
      <c r="O3" s="180"/>
      <c r="P3" s="180"/>
      <c r="Q3" s="180"/>
      <c r="R3" s="180"/>
      <c r="S3" s="180"/>
      <c r="T3" s="180"/>
      <c r="U3" s="180"/>
      <c r="V3" s="181"/>
    </row>
    <row r="4" spans="1:35" s="31" customFormat="1" ht="18" customHeight="1">
      <c r="B4" s="182" t="s">
        <v>48</v>
      </c>
      <c r="C4" s="182"/>
      <c r="D4" s="182"/>
      <c r="E4" s="37" t="str">
        <f>duréematch</f>
        <v>2*11' +2' de mi-temps +1' temps mort par  équipe +4' inter-match = 30'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35" s="31" customFormat="1" ht="9.75" customHeight="1">
      <c r="B5" s="38"/>
      <c r="C5" s="38"/>
      <c r="D5" s="38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35">
      <c r="B6" s="41"/>
      <c r="D6" s="41"/>
      <c r="E6" s="42"/>
      <c r="H6" s="41"/>
      <c r="I6" s="41"/>
      <c r="J6" s="41"/>
      <c r="K6" s="41"/>
      <c r="L6" s="41"/>
      <c r="M6" s="41"/>
      <c r="N6" s="41"/>
      <c r="O6" s="41"/>
    </row>
    <row r="7" spans="1:35" s="31" customFormat="1" ht="30" customHeight="1" thickBot="1">
      <c r="B7" s="44"/>
      <c r="C7" s="33"/>
      <c r="D7" s="45" t="s">
        <v>73</v>
      </c>
      <c r="E7" s="45" t="s">
        <v>76</v>
      </c>
      <c r="F7" s="45" t="s">
        <v>75</v>
      </c>
      <c r="G7" s="45" t="s">
        <v>74</v>
      </c>
      <c r="H7" s="45" t="s">
        <v>79</v>
      </c>
      <c r="I7" s="45" t="s">
        <v>78</v>
      </c>
      <c r="J7" s="45" t="s">
        <v>77</v>
      </c>
      <c r="K7" s="45" t="s">
        <v>80</v>
      </c>
      <c r="L7" s="45" t="s">
        <v>91</v>
      </c>
      <c r="M7" s="45" t="s">
        <v>92</v>
      </c>
      <c r="N7" s="45" t="s">
        <v>93</v>
      </c>
      <c r="O7" s="45" t="s">
        <v>94</v>
      </c>
      <c r="P7" s="45" t="s">
        <v>95</v>
      </c>
      <c r="Q7" s="45" t="s">
        <v>96</v>
      </c>
      <c r="R7" s="45" t="s">
        <v>97</v>
      </c>
      <c r="S7" s="45" t="s">
        <v>98</v>
      </c>
      <c r="T7" s="45" t="s">
        <v>99</v>
      </c>
      <c r="U7" s="45" t="s">
        <v>100</v>
      </c>
      <c r="V7" s="45" t="s">
        <v>101</v>
      </c>
      <c r="W7" s="45" t="s">
        <v>102</v>
      </c>
      <c r="X7" s="45" t="s">
        <v>103</v>
      </c>
      <c r="Y7" s="45" t="s">
        <v>104</v>
      </c>
      <c r="Z7" s="45" t="s">
        <v>105</v>
      </c>
      <c r="AA7" s="45" t="s">
        <v>106</v>
      </c>
      <c r="AB7" s="45" t="s">
        <v>107</v>
      </c>
      <c r="AC7" s="45" t="s">
        <v>108</v>
      </c>
      <c r="AD7" s="45" t="s">
        <v>109</v>
      </c>
      <c r="AE7" s="45" t="s">
        <v>110</v>
      </c>
      <c r="AF7" s="46" t="s">
        <v>49</v>
      </c>
      <c r="AG7" s="46" t="s">
        <v>50</v>
      </c>
      <c r="AH7" s="81" t="s">
        <v>54</v>
      </c>
      <c r="AI7" s="81" t="s">
        <v>55</v>
      </c>
    </row>
    <row r="8" spans="1:35" ht="17.25" thickTop="1" thickBot="1">
      <c r="B8" s="47" t="s">
        <v>11</v>
      </c>
      <c r="C8" s="48" t="str">
        <f>EQFA</f>
        <v>MARSEILLE</v>
      </c>
      <c r="D8" s="114">
        <f>IF(AND(_nf1="", _BLF1=""),"",IF(_nf1="f",4,IF(_BLF1="f",0,IF(_nf1=_BLF1,2,IF(_BLF1&gt;_nf1,4,1)))))</f>
        <v>4</v>
      </c>
      <c r="E8" s="115"/>
      <c r="F8" s="115"/>
      <c r="G8" s="115"/>
      <c r="H8" s="115"/>
      <c r="I8" s="115"/>
      <c r="J8" s="114">
        <f>IF(AND(_NF7="", _BLF7=""),"",IF(_NF7="f",0,IF(_BLF7="f",4,IF(_NF7=_BLF7,2,IF(_BLF7&lt;_NF7,4,1)))))</f>
        <v>4</v>
      </c>
      <c r="K8" s="115"/>
      <c r="L8" s="115"/>
      <c r="M8" s="114">
        <f>IF(AND(_NF10="", _BLF10=""),"",IF(_NF10="f",4,IF(_BLF10="f",0,IF(_NF10=_BLF10,2,IF(_BLF10&gt;_NF10,4,1)))))</f>
        <v>4</v>
      </c>
      <c r="N8" s="115"/>
      <c r="O8" s="115"/>
      <c r="P8" s="114">
        <f>IF(AND(_NF13="", _BLF13=""),"",IF(_NF13="f",0,IF(_BLF13="f",4,IF(_NF13=_BLF13,2,IF(_BLF13&lt;_NF13,4,1)))))</f>
        <v>4</v>
      </c>
      <c r="Q8" s="115"/>
      <c r="R8" s="115"/>
      <c r="S8" s="115"/>
      <c r="T8" s="114">
        <f>IF(AND(_NF17="", _BLF17=""),"",IF(_NF17="f",0,IF(_BLF17="f",4,IF(_NF17=_BLF17,2,IF(_BLF17&lt;_NF17,4,1)))))</f>
        <v>4</v>
      </c>
      <c r="U8" s="115"/>
      <c r="V8" s="115"/>
      <c r="W8" s="115"/>
      <c r="X8" s="115"/>
      <c r="Y8" s="114">
        <f>IF(AND(_NF22="", _BLF22=""),"",IF(_NF22="f",4,IF(_BLF22="f",0,IF(_NF22=_BLF22,2,IF(_BLF22&gt;_NF22,4,1)))))</f>
        <v>4</v>
      </c>
      <c r="Z8" s="115"/>
      <c r="AA8" s="115"/>
      <c r="AB8" s="114">
        <f>IF(AND(_NF25="", _BLF25=""),"",IF(_NF25="f",0,IF(_BLF25="f",4,IF(_NF25=_BLF25,2,IF(_BLF25&lt;_NF25,4,1)))))</f>
        <v>4</v>
      </c>
      <c r="AC8" s="115"/>
      <c r="AD8" s="115"/>
      <c r="AE8" s="115"/>
      <c r="AF8" s="49">
        <f t="shared" ref="AF8:AF14" si="0">SUM(D8:AE8)</f>
        <v>28</v>
      </c>
      <c r="AG8" s="80">
        <v>1</v>
      </c>
      <c r="AH8" s="82">
        <f>'terrain Filles'!G9+'terrain Filles'!H15+'terrain Filles'!G18+'terrain Filles'!H21+'terrain Filles'!H25+'terrain Filles'!G33+'terrain Filles'!H36</f>
        <v>9</v>
      </c>
      <c r="AI8" s="82">
        <f>'terrain Filles'!H9+'terrain Filles'!G15+'terrain Filles'!H18+'terrain Filles'!G21+'terrain Filles'!G25+'terrain Filles'!H33+'terrain Filles'!G36</f>
        <v>40</v>
      </c>
    </row>
    <row r="9" spans="1:35" ht="17.25" thickTop="1" thickBot="1">
      <c r="B9" s="47" t="s">
        <v>12</v>
      </c>
      <c r="C9" s="50" t="str">
        <f>EQFB</f>
        <v>BREST</v>
      </c>
      <c r="D9" s="115"/>
      <c r="E9" s="114">
        <f>IF(AND(_NF2="", _BLF2=""),"",IF(_NF2="f",4,IF(_BLF2="f",0,IF(_NF2=_BLF2,2,IF(_BLF2&gt;_NF2,4,1)))))</f>
        <v>1</v>
      </c>
      <c r="F9" s="115"/>
      <c r="G9" s="115"/>
      <c r="H9" s="114">
        <v>1</v>
      </c>
      <c r="I9" s="115"/>
      <c r="J9" s="115"/>
      <c r="K9" s="115"/>
      <c r="L9" s="114">
        <f>IF(AND(_NF9="", _BLF9=""),"",IF(_NF9="f",0,IF(_BLF9="f",4,IF(_NF9=_BLF9,2,IF(_BLF9&lt;_NF9,4,1)))))</f>
        <v>1</v>
      </c>
      <c r="M9" s="115"/>
      <c r="N9" s="115"/>
      <c r="O9" s="115"/>
      <c r="P9" s="115"/>
      <c r="Q9" s="114">
        <f>IF(AND(_NF14="", _BLF14=""),"",IF(_NF14="f",0,IF(_BLF14="f",4,IF(_NF14=_BLF14,2,IF(_BLF14&lt;_NF14,4,1)))))</f>
        <v>4</v>
      </c>
      <c r="R9" s="115"/>
      <c r="S9" s="115"/>
      <c r="T9" s="114">
        <f>IF(AND(_NF17="", _BLF17=""),"",IF(_NF17="f",4,IF(_BLF17="f",0,IF(_NF17=_BLF17,2,IF(_BLF17&gt;_NF17,4,1)))))</f>
        <v>1</v>
      </c>
      <c r="U9" s="115"/>
      <c r="V9" s="115"/>
      <c r="W9" s="115"/>
      <c r="X9" s="115"/>
      <c r="Y9" s="115"/>
      <c r="Z9" s="114">
        <f>IF(AND(_NF23="", _BLF23=""),"",IF(_NF23="f",0,IF(_BLF23="f",4,IF(_NF23=_BLF23,2,IF(_BLF23&lt;_NF23,4,1)))))</f>
        <v>1</v>
      </c>
      <c r="AA9" s="115"/>
      <c r="AB9" s="115"/>
      <c r="AC9" s="114">
        <f>IF(AND(_NF26="", _BLF26=""),"",IF(_NF26="f",4,IF(_BLF26="f",0,IF(_NF26=_BLF26,2,IF(_BLF26&gt;_NF26,4,1)))))</f>
        <v>4</v>
      </c>
      <c r="AD9" s="115"/>
      <c r="AE9" s="115"/>
      <c r="AF9" s="49">
        <f t="shared" si="0"/>
        <v>13</v>
      </c>
      <c r="AG9" s="80">
        <v>6</v>
      </c>
      <c r="AH9" s="82">
        <f>'terrain Filles'!G10+'terrain Filles'!H13+'terrain Filles'!H17+'terrain Filles'!H22+'terrain Filles'!G25+'terrain Filles'!H34+'terrain Filles'!G37</f>
        <v>20</v>
      </c>
      <c r="AI9" s="82">
        <f>'terrain Filles'!H10+'terrain Filles'!G13+'terrain Filles'!G17+'terrain Filles'!G22+'terrain Filles'!H25+'terrain Filles'!G34+'terrain Filles'!H37</f>
        <v>18</v>
      </c>
    </row>
    <row r="10" spans="1:35" ht="17.25" thickTop="1" thickBot="1">
      <c r="B10" s="47" t="s">
        <v>13</v>
      </c>
      <c r="C10" s="50" t="str">
        <f>EQFC</f>
        <v>MULHOUSE</v>
      </c>
      <c r="D10" s="115"/>
      <c r="E10" s="114">
        <v>4</v>
      </c>
      <c r="F10" s="115"/>
      <c r="G10" s="115"/>
      <c r="H10" s="115"/>
      <c r="I10" s="115"/>
      <c r="J10" s="114">
        <f>IF(AND(_NF7="", _BLF7=""),"",IF(_NF7="f",4,IF(_BLF7="f",0,IF(_NF7=_BLF7,2,IF(_BLF7&gt;_NF7,4,1)))))</f>
        <v>1</v>
      </c>
      <c r="K10" s="115"/>
      <c r="L10" s="115"/>
      <c r="M10" s="115"/>
      <c r="N10" s="115"/>
      <c r="O10" s="114">
        <f>IF(AND(_NF12="", _BLF12=""),"",IF(_NF12="f",4,IF(_BLF12="f",0,IF(_NF12=_BLF12,2,IF(_BLF12&gt;_NF12,4,1)))))</f>
        <v>1</v>
      </c>
      <c r="P10" s="115"/>
      <c r="Q10" s="115"/>
      <c r="R10" s="114">
        <f>IF(AND(_NF15="", _BLF15=""),"",IF(_NF15="f",4,IF(_BLF15="f",0,IF(_NF15=_BLF15,2,IF(_BLF15&gt;_NF15,4,1)))))</f>
        <v>4</v>
      </c>
      <c r="S10" s="115"/>
      <c r="T10" s="116"/>
      <c r="U10" s="114">
        <f>IF(AND(_NF18="", _BLF18=""),"",IF(_NF18="f",0,IF(_BLF18="f",4,IF(_NF18=_BLF18,2,IF(_BLF18&lt;_NF18,4,1)))))</f>
        <v>4</v>
      </c>
      <c r="V10" s="115"/>
      <c r="W10" s="115"/>
      <c r="X10" s="114">
        <v>4</v>
      </c>
      <c r="Y10" s="115"/>
      <c r="Z10" s="115"/>
      <c r="AA10" s="115"/>
      <c r="AB10" s="115"/>
      <c r="AC10" s="115"/>
      <c r="AD10" s="115"/>
      <c r="AE10" s="114">
        <f>IF(AND(_NF28="", _BLF28=""),"",IF(_NF28="f",0,IF(_BLF28="f",4,IF(_NF28=_BLF28,2,IF(_BLF28&lt;_NF28,4,1)))))</f>
        <v>1</v>
      </c>
      <c r="AF10" s="49">
        <f t="shared" si="0"/>
        <v>19</v>
      </c>
      <c r="AG10" s="80">
        <v>4</v>
      </c>
      <c r="AH10" s="82">
        <f>'terrain Filles'!H10+'terrain Filles'!G15+'terrain Filles'!G20+'terrain Filles'!G23+'terrain Filles'!H26+'terrain Filles'!H32+'terrain Filles'!G39</f>
        <v>7</v>
      </c>
      <c r="AI10" s="82">
        <f>'terrain Filles'!G10+'terrain Filles'!H15+'terrain Filles'!H20+'terrain Filles'!H23+'terrain Filles'!G26+'terrain Filles'!G32+'terrain Filles'!H39</f>
        <v>25</v>
      </c>
    </row>
    <row r="11" spans="1:35" ht="17.25" thickTop="1" thickBot="1">
      <c r="B11" s="47" t="s">
        <v>14</v>
      </c>
      <c r="C11" s="50" t="str">
        <f>EQFD</f>
        <v>NEUILLY</v>
      </c>
      <c r="D11" s="115"/>
      <c r="E11" s="115"/>
      <c r="F11" s="114">
        <f>IF(AND(_Nf3="", _BLF3=""),"",IF(_Nf3="f",0,IF(_BLF3="f",4,IF(_Nf3=_BLF3,2,IF(_BLF3&lt;_Nf3,4,1)))))</f>
        <v>4</v>
      </c>
      <c r="G11" s="115"/>
      <c r="H11" s="114">
        <v>4</v>
      </c>
      <c r="I11" s="115"/>
      <c r="J11" s="115"/>
      <c r="K11" s="115"/>
      <c r="L11" s="115"/>
      <c r="M11" s="114">
        <f>IF(AND(_NF10="", _BLF10=""),"",IF(_NF10="f",0,IF(_BLF10="f",4,IF(_NF10=_BLF10,2,IF(_BLF10&lt;_NF10,4,1)))))</f>
        <v>1</v>
      </c>
      <c r="N11" s="115"/>
      <c r="O11" s="115"/>
      <c r="P11" s="115"/>
      <c r="Q11" s="115"/>
      <c r="R11" s="115"/>
      <c r="S11" s="114">
        <f>IF(AND(_NF16="", _BLF16=""),"",IF(_NF16="f",4,IF(_BLF16="f",0,IF(_NF16=_BLF16,2,IF(_BLF16&gt;_NF16,4,1)))))</f>
        <v>1</v>
      </c>
      <c r="T11" s="116"/>
      <c r="U11" s="114">
        <f>IF(AND(_NF18="", _BLF18=""),"",IF(_NF18="f",4,IF(_BLF18="f",0,IF(_NF18=_BLF18,2,IF(_BLF18&gt;_NF18,4,1)))))</f>
        <v>1</v>
      </c>
      <c r="V11" s="115"/>
      <c r="W11" s="115"/>
      <c r="X11" s="115"/>
      <c r="Y11" s="115"/>
      <c r="Z11" s="115"/>
      <c r="AA11" s="114">
        <f>IF(AND(_NF24="", _BLF24=""),"",IF(_NF24="f",4,IF(_BLF24="f",0,IF(_NF24=_BLF24,2,IF(_BLF24&gt;_NF24,4,1)))))</f>
        <v>1</v>
      </c>
      <c r="AB11" s="115"/>
      <c r="AC11" s="115"/>
      <c r="AD11" s="114">
        <f>IF(AND(_NF27="", _BLF27=""),"",IF(_NF27="f",4,IF(_BLF27="f",0,IF(_NF27=_BLF27,2,IF(_BLF27&lt;_NF27,4,1)))))</f>
        <v>4</v>
      </c>
      <c r="AE11" s="115"/>
      <c r="AF11" s="49">
        <f t="shared" si="0"/>
        <v>16</v>
      </c>
      <c r="AG11" s="80">
        <v>5</v>
      </c>
      <c r="AH11" s="82">
        <f>'terrain Filles'!H11+'terrain Filles'!G13+'terrain Filles'!H18+'terrain Filles'!G24+'terrain Filles'!G26+'terrain Filles'!G35+'terrain Filles'!H38</f>
        <v>18</v>
      </c>
      <c r="AI11" s="82">
        <f>'terrain Filles'!G11+'terrain Filles'!H13+'terrain Filles'!G18+'terrain Filles'!H24+'terrain Filles'!H26+'terrain Filles'!H35+'terrain Filles'!G38</f>
        <v>15</v>
      </c>
    </row>
    <row r="12" spans="1:35" ht="17.25" thickTop="1" thickBot="1">
      <c r="B12" s="47" t="s">
        <v>15</v>
      </c>
      <c r="C12" s="50" t="str">
        <f>EQFE</f>
        <v>DIDEROT XII 2</v>
      </c>
      <c r="D12" s="115"/>
      <c r="E12" s="115"/>
      <c r="F12" s="115"/>
      <c r="G12" s="114">
        <f>IF(AND(_NF4="", _BLF4=""),"",IF(_NF4="f",4,IF(_BLF4="f",0,IF(_NF4=_BLF4,2,IF(_BLF4&gt;_NF4,4,1)))))</f>
        <v>1</v>
      </c>
      <c r="H12" s="115"/>
      <c r="I12" s="114">
        <f>IF(AND(_NF6="", _BLF6=""),"",IF(_NF6="f",0,IF(_BLF6="f",4,IF(_NF6=_BLF6,2,IF(_BLF6&lt;_NF6,4,1)))))</f>
        <v>4</v>
      </c>
      <c r="J12" s="115"/>
      <c r="K12" s="115"/>
      <c r="L12" s="114">
        <f>IF(AND(_NF9="", _BLF9=""),"",IF(_NF9="f",4,IF(_BLF9="f",0,IF(_NF9=_BLF9,2,IF(_BLF9&gt;_NF9,4,1)))))</f>
        <v>4</v>
      </c>
      <c r="M12" s="115"/>
      <c r="N12" s="115"/>
      <c r="O12" s="115"/>
      <c r="P12" s="114">
        <f>IF(AND(_NF13="", _BLF13=""),"",IF(_NF13="f",4,IF(_BLF13="f",0,IF(_NF13=_BLF13,2,IF(_BLF13&gt;_NF13,4,1)))))</f>
        <v>1</v>
      </c>
      <c r="Q12" s="115"/>
      <c r="R12" s="115"/>
      <c r="S12" s="115"/>
      <c r="T12" s="116"/>
      <c r="U12" s="115"/>
      <c r="V12" s="114">
        <f>IF(AND(_NF19="", _BLF19=""),"",IF(_NF19="f",0,IF(_BLF19="f",4,IF(_NF19=_BLF19,2,IF(_BLF19&lt;_NF19,4,1)))))</f>
        <v>4</v>
      </c>
      <c r="W12" s="115"/>
      <c r="X12" s="115"/>
      <c r="Y12" s="115"/>
      <c r="Z12" s="115"/>
      <c r="AA12" s="114">
        <f>IF(AND(_NF24="", _BLF24=""),"",IF(_NF24="f",0,IF(_BLF24="f",4,IF(_NF24=_BLF24,2,IF(_BLF24&lt;_NF24,4,1)))))</f>
        <v>4</v>
      </c>
      <c r="AB12" s="115"/>
      <c r="AC12" s="115"/>
      <c r="AD12" s="115"/>
      <c r="AE12" s="114">
        <f>IF(AND(_NF28="", _BLF28=""),"",IF(_NF28="f",4,IF(_BLF28="f",0,IF(_NF28=_BLF28,2,IF(_BLF28&gt;_NF28,4,1)))))</f>
        <v>4</v>
      </c>
      <c r="AF12" s="49">
        <f t="shared" si="0"/>
        <v>22</v>
      </c>
      <c r="AG12" s="80">
        <v>3</v>
      </c>
      <c r="AH12" s="82">
        <v>11</v>
      </c>
      <c r="AI12" s="82">
        <v>28</v>
      </c>
    </row>
    <row r="13" spans="1:35" ht="17.25" thickTop="1" thickBot="1">
      <c r="B13" s="47" t="s">
        <v>16</v>
      </c>
      <c r="C13" s="50" t="str">
        <f>EQFF</f>
        <v>PARIS V</v>
      </c>
      <c r="D13" s="114">
        <f>IF(AND(_nf1="", _BLF1=""),"",IF(_nf1="f",0,IF(_BLF1="f",4,IF(_nf1=_BLF1,2,IF(_BLF1&lt;_nf1,4,1)))))</f>
        <v>1</v>
      </c>
      <c r="E13" s="115"/>
      <c r="F13" s="115"/>
      <c r="G13" s="115"/>
      <c r="H13" s="115"/>
      <c r="I13" s="115"/>
      <c r="J13" s="115"/>
      <c r="K13" s="114">
        <f>IF(AND(_NF8="", _BLF8=""),"",IF(_NF8="f",0,IF(_BLF8="f",4,IF(_NF8=_BLF8,2,IF(_BLF8&lt;_NF8,4,1)))))</f>
        <v>1</v>
      </c>
      <c r="L13" s="115"/>
      <c r="M13" s="115"/>
      <c r="N13" s="114">
        <f>IF(AND(_NF11="", _BLF11=""),"",IF(_NF11="f",0,IF(_BLF11="f",4,IF(_NF11=_BLF11,2,IF(_BLF11&lt;_NF11,4,1)))))</f>
        <v>2</v>
      </c>
      <c r="O13" s="115"/>
      <c r="P13" s="115"/>
      <c r="Q13" s="114">
        <f>IF(AND(_NF14="", _BLF14=""),"",IF(_NF14="f",4,IF(_BLF14="f",0,IF(_NF14=_BLF14,2,IF(_BLF14&gt;_NF14,4,1)))))</f>
        <v>1</v>
      </c>
      <c r="R13" s="115"/>
      <c r="S13" s="115"/>
      <c r="T13" s="116"/>
      <c r="U13" s="115"/>
      <c r="V13" s="114">
        <f>IF(AND(_NF19="", _BLF19=""),"",IF(_NF19="f",4,IF(_BLF19="f",0,IF(_NF19=_BLF19,2,IF(_BLF19&gt;_NF19,4,1)))))</f>
        <v>1</v>
      </c>
      <c r="W13" s="115"/>
      <c r="X13" s="114">
        <f>IF(AND(_NF21="", _BLF21=""),"",IF(_NF21="f",4,IF(_BLF21="f",0,IF(_NF21=_BLF21,2,IF(_BLF21&gt;_NF21,4,1)))))</f>
        <v>1</v>
      </c>
      <c r="Y13" s="115"/>
      <c r="Z13" s="115"/>
      <c r="AA13" s="115"/>
      <c r="AB13" s="115"/>
      <c r="AC13" s="115"/>
      <c r="AD13" s="114">
        <f>IF(AND(_NF27="", _BLF27=""),"",IF(_NF27="f",4,IF(_BLF27="f",0,IF(_NF27=_BLF27,2,IF(_BLF27&gt;_NF27,4,1)))))</f>
        <v>1</v>
      </c>
      <c r="AE13" s="115"/>
      <c r="AF13" s="49">
        <f t="shared" si="0"/>
        <v>8</v>
      </c>
      <c r="AG13" s="80">
        <v>8</v>
      </c>
      <c r="AH13" s="82">
        <f>'terrain Filles'!H9+'terrain Filles'!H16+'terrain Filles'!H19+'terrain Filles'!G22+'terrain Filles'!G30+'terrain Filles'!G32+'terrain Filles'!G38</f>
        <v>42</v>
      </c>
      <c r="AI13" s="82">
        <f>'terrain Filles'!G9+'terrain Filles'!G16+'terrain Filles'!G19+'terrain Filles'!H22+'terrain Filles'!H30+'terrain Filles'!H32+'terrain Filles'!H38</f>
        <v>2</v>
      </c>
    </row>
    <row r="14" spans="1:35" ht="17.25" thickTop="1" thickBot="1">
      <c r="B14" s="47" t="s">
        <v>17</v>
      </c>
      <c r="C14" s="50" t="str">
        <f>EQFG</f>
        <v>LYON</v>
      </c>
      <c r="D14" s="115"/>
      <c r="E14" s="115"/>
      <c r="F14" s="114">
        <f>IF(AND(_Nf3="", _BLF3=""),"",IF(_Nf3="f",4,IF(_BLF3="f",0,IF(_Nf3=_BLF3,2,IF(_BLF3&gt;_Nf3,4,1)))))</f>
        <v>1</v>
      </c>
      <c r="G14" s="115"/>
      <c r="H14" s="115"/>
      <c r="I14" s="114">
        <f>IF(AND(_NF6="", _BLF6=""),"",IF(_NF6="f",4,IF(_BLF6="f",0,IF(_NF6=_BLF6,2,IF(_BLF6&gt;_NF6,4,1)))))</f>
        <v>1</v>
      </c>
      <c r="J14" s="115"/>
      <c r="K14" s="115"/>
      <c r="L14" s="115"/>
      <c r="M14" s="115"/>
      <c r="N14" s="114">
        <f>IF(AND(_NF11="", _BLF11=""),"",IF(_NF11="f",4,IF(_BLF11="f",0,IF(_NF11=_BLF11,2,IF(_BLF11&gt;_NF11,4,1)))))</f>
        <v>2</v>
      </c>
      <c r="O14" s="115"/>
      <c r="P14" s="115"/>
      <c r="Q14" s="115"/>
      <c r="R14" s="114">
        <f>IF(AND(_NF15="", _BLF15=""),"",IF(_NF15="f",0,IF(_BLF15="f",4,IF(_NF15=_BLF15,2,IF(_BLF15&lt;_NF15,4,1)))))</f>
        <v>1</v>
      </c>
      <c r="S14" s="115"/>
      <c r="T14" s="116"/>
      <c r="U14" s="115"/>
      <c r="V14" s="115"/>
      <c r="W14" s="114">
        <f>IF(AND(_NF20="", _BLF20=""),"",IF(_NF20="f",0,IF(_BLF20="f",4,IF(_NF20=_BLF20,2,IF(_BLF20&lt;_NF20,4,1)))))</f>
        <v>1</v>
      </c>
      <c r="X14" s="115"/>
      <c r="Y14" s="114">
        <f>IF(AND(_NF22="", _BLF22=""),"",IF(_NF22="f",0,IF(_BLF22="f",4,IF(_NF22=_BLF22,2,IF(_BLF22&lt;_NF22,4,1)))))</f>
        <v>1</v>
      </c>
      <c r="Z14" s="115"/>
      <c r="AA14" s="115"/>
      <c r="AB14" s="115"/>
      <c r="AC14" s="114">
        <f>IF(AND(_NF26="", _BLF26=""),"",IF(_NF26="f",0,IF(_BLF26="f",4,IF(_NF26=_BLF26,2,IF(_BLF26&lt;_NF26,4,1)))))</f>
        <v>1</v>
      </c>
      <c r="AD14" s="115"/>
      <c r="AE14" s="115"/>
      <c r="AF14" s="49">
        <f t="shared" si="0"/>
        <v>8</v>
      </c>
      <c r="AG14" s="80">
        <v>7</v>
      </c>
      <c r="AH14" s="82">
        <f>'terrain Filles'!G11+'terrain Filles'!G14+'terrain Filles'!G19+'terrain Filles'!H23+'terrain Filles'!H31+'terrain Filles'!H33+'terrain Filles'!H37</f>
        <v>38</v>
      </c>
      <c r="AI14" s="82">
        <f>'terrain Filles'!H11+'terrain Filles'!H14+'terrain Filles'!H19+'terrain Filles'!G23+'terrain Filles'!G31+'terrain Filles'!G33+'terrain Filles'!G37</f>
        <v>2</v>
      </c>
    </row>
    <row r="15" spans="1:35" ht="17.25" thickTop="1" thickBot="1">
      <c r="B15" s="47" t="s">
        <v>18</v>
      </c>
      <c r="C15" s="51" t="str">
        <f>EQFH</f>
        <v>GRENOBLE</v>
      </c>
      <c r="D15" s="115"/>
      <c r="E15" s="115"/>
      <c r="F15" s="115"/>
      <c r="G15" s="114">
        <f>IF(AND(_NF4="", _BLF4=""),"",IF(_NF4="f",0,IF(_BLF4="f",4,IF(_NF4=_BLF4,2,IF(_BLF4&lt;_NF4,4,1)))))</f>
        <v>4</v>
      </c>
      <c r="H15" s="115"/>
      <c r="I15" s="115"/>
      <c r="J15" s="115"/>
      <c r="K15" s="114">
        <f>IF(AND(_NF8="", _BLF8=""),"",IF(_NF8="f",4,IF(_BLF8="f",0,IF(_NF8=_BLF8,2,IF(_BLF8&gt;_NF8,4,1)))))</f>
        <v>4</v>
      </c>
      <c r="L15" s="115"/>
      <c r="M15" s="115"/>
      <c r="N15" s="115"/>
      <c r="O15" s="114">
        <f>IF(AND(_NF12="", _BLF12=""),"",IF(_NF12="f",0,IF(_BLF12="f",4,IF(_NF12=_BLF12,2,IF(_BLF12&lt;_NF12,4,1)))))</f>
        <v>4</v>
      </c>
      <c r="P15" s="115"/>
      <c r="Q15" s="115"/>
      <c r="R15" s="115"/>
      <c r="S15" s="114">
        <f>IF(AND(_NF16="", _BLF16=""),"",IF(_NF16="f",0,IF(_BLF16="f",4,IF(_NF16=_BLF16,2,IF(_BLF16&lt;_NF16,4,1)))))</f>
        <v>4</v>
      </c>
      <c r="T15" s="116"/>
      <c r="U15" s="115"/>
      <c r="V15" s="115"/>
      <c r="W15" s="114">
        <f>IF(AND(_NF20="", _BLF20=""),"",IF(_NF20="f",4,IF(_BLF20="f",0,IF(_NF20=_BLF20,2,IF(_BLF20&gt;_NF20,4,1)))))</f>
        <v>4</v>
      </c>
      <c r="X15" s="115"/>
      <c r="Y15" s="115"/>
      <c r="Z15" s="114">
        <f>IF(AND(_NF23="", _BLF23=""),"",IF(_NF23="f",4,IF(_BLF23="f",0,IF(_NF23=_BLF23,2,IF(_BLF23&gt;_NF23,4,1)))))</f>
        <v>4</v>
      </c>
      <c r="AA15" s="115"/>
      <c r="AB15" s="114">
        <f>IF(AND(_NF25="", _BLF25=""),"",IF(_NF25="f",4,IF(_BLF25="f",0,IF(_NF25=_BLF25,2,IF(_BLF25&gt;_NF25,4,1)))))</f>
        <v>1</v>
      </c>
      <c r="AC15" s="115"/>
      <c r="AD15" s="115"/>
      <c r="AE15" s="115"/>
      <c r="AF15" s="49">
        <f>SUM(E15:AE15)</f>
        <v>25</v>
      </c>
      <c r="AG15" s="80">
        <v>2</v>
      </c>
      <c r="AH15" s="82">
        <f>'terrain Filles'!H12+'terrain Filles'!G16+'terrain Filles'!H20+'terrain Filles'!H24+'terrain Filles'!G31+'terrain Filles'!G34+'terrain Filles'!G36</f>
        <v>9</v>
      </c>
      <c r="AI15" s="82">
        <f>'terrain Filles'!G12+'terrain Filles'!H16+'terrain Filles'!G20+'terrain Filles'!G24+'terrain Filles'!H31+'terrain Filles'!H34+'terrain Filles'!H36</f>
        <v>26</v>
      </c>
    </row>
    <row r="17" spans="1:31">
      <c r="E17" s="52"/>
    </row>
    <row r="18" spans="1:31">
      <c r="E18" s="52"/>
    </row>
    <row r="19" spans="1:31" ht="18">
      <c r="A19" s="54"/>
      <c r="B19" s="55"/>
      <c r="C19" s="84"/>
      <c r="D19" s="84"/>
      <c r="E19" s="54"/>
      <c r="F19" s="56"/>
      <c r="G19" s="56"/>
      <c r="H19" s="84"/>
      <c r="I19" s="84"/>
      <c r="J19" s="84"/>
      <c r="K19" s="84"/>
      <c r="L19" s="84"/>
      <c r="M19" s="84"/>
      <c r="N19" s="57"/>
      <c r="O19" s="54"/>
      <c r="P19" s="84"/>
      <c r="Q19" s="84"/>
      <c r="R19" s="84"/>
      <c r="S19" s="84"/>
      <c r="T19" s="84"/>
      <c r="U19" s="84"/>
      <c r="V19" s="54"/>
      <c r="W19" s="54"/>
      <c r="X19" s="54"/>
      <c r="Y19" s="84"/>
      <c r="Z19" s="84"/>
      <c r="AA19" s="84"/>
      <c r="AB19" s="84"/>
      <c r="AC19" s="84"/>
      <c r="AD19" s="84"/>
      <c r="AE19" s="83"/>
    </row>
    <row r="20" spans="1:31" ht="18.75" thickBot="1">
      <c r="A20" s="54"/>
      <c r="B20" s="54"/>
      <c r="C20" s="84" t="s">
        <v>111</v>
      </c>
      <c r="D20" s="54"/>
      <c r="E20" s="56"/>
      <c r="F20" s="54"/>
      <c r="G20" s="54"/>
      <c r="H20" s="84" t="s">
        <v>112</v>
      </c>
      <c r="I20" s="84"/>
      <c r="J20" s="84"/>
      <c r="M20" s="54"/>
      <c r="N20" s="54"/>
      <c r="O20" s="54"/>
      <c r="P20" s="84" t="s">
        <v>113</v>
      </c>
      <c r="Q20" s="84"/>
      <c r="R20" s="84"/>
      <c r="U20" s="54"/>
      <c r="V20" s="55"/>
      <c r="W20" s="54"/>
      <c r="X20" s="54"/>
      <c r="Y20" s="84" t="s">
        <v>114</v>
      </c>
      <c r="Z20" s="84"/>
      <c r="AA20" s="84"/>
      <c r="AB20" s="84"/>
      <c r="AD20" s="54"/>
      <c r="AE20" s="83"/>
    </row>
    <row r="21" spans="1:31" s="53" customFormat="1" ht="18.75" thickBot="1">
      <c r="A21" s="58"/>
      <c r="B21" s="61">
        <v>3</v>
      </c>
      <c r="C21" s="85" t="s">
        <v>128</v>
      </c>
      <c r="D21" s="134">
        <v>7</v>
      </c>
      <c r="E21" s="59"/>
      <c r="F21" s="60"/>
      <c r="G21" s="136">
        <v>2</v>
      </c>
      <c r="H21" s="174" t="s">
        <v>125</v>
      </c>
      <c r="I21" s="175"/>
      <c r="J21" s="175"/>
      <c r="K21" s="175"/>
      <c r="L21" s="176"/>
      <c r="M21" s="134">
        <v>6</v>
      </c>
      <c r="N21" s="58"/>
      <c r="O21" s="136">
        <v>1</v>
      </c>
      <c r="P21" s="174" t="s">
        <v>126</v>
      </c>
      <c r="Q21" s="175"/>
      <c r="R21" s="175"/>
      <c r="S21" s="175"/>
      <c r="T21" s="176"/>
      <c r="U21" s="134">
        <v>3</v>
      </c>
      <c r="V21" s="60"/>
      <c r="W21" s="59"/>
      <c r="X21" s="136">
        <v>6</v>
      </c>
      <c r="Y21" s="174" t="s">
        <v>122</v>
      </c>
      <c r="Z21" s="175"/>
      <c r="AA21" s="175"/>
      <c r="AB21" s="175"/>
      <c r="AC21" s="176"/>
      <c r="AD21" s="134">
        <v>1</v>
      </c>
      <c r="AE21" s="83"/>
    </row>
    <row r="22" spans="1:31" s="53" customFormat="1" ht="18.75" thickBot="1">
      <c r="A22" s="58"/>
      <c r="B22" s="62">
        <v>1</v>
      </c>
      <c r="C22" s="86" t="s">
        <v>127</v>
      </c>
      <c r="D22" s="135">
        <v>8</v>
      </c>
      <c r="E22" s="59"/>
      <c r="F22" s="60"/>
      <c r="G22" s="137">
        <v>3</v>
      </c>
      <c r="H22" s="186" t="s">
        <v>123</v>
      </c>
      <c r="I22" s="187"/>
      <c r="J22" s="187"/>
      <c r="K22" s="187"/>
      <c r="L22" s="188"/>
      <c r="M22" s="135">
        <v>5</v>
      </c>
      <c r="N22" s="58"/>
      <c r="O22" s="137">
        <v>4</v>
      </c>
      <c r="P22" s="186" t="s">
        <v>124</v>
      </c>
      <c r="Q22" s="187"/>
      <c r="R22" s="187"/>
      <c r="S22" s="187"/>
      <c r="T22" s="188"/>
      <c r="U22" s="135">
        <v>4</v>
      </c>
      <c r="V22" s="60"/>
      <c r="W22" s="59"/>
      <c r="X22" s="137">
        <v>2</v>
      </c>
      <c r="Y22" s="186" t="s">
        <v>129</v>
      </c>
      <c r="Z22" s="187"/>
      <c r="AA22" s="187"/>
      <c r="AB22" s="187"/>
      <c r="AC22" s="188"/>
      <c r="AD22" s="134">
        <v>2</v>
      </c>
      <c r="AE22" s="83"/>
    </row>
    <row r="23" spans="1:31" ht="21.75" thickBot="1">
      <c r="C23" s="93" t="s">
        <v>56</v>
      </c>
      <c r="I23" s="185" t="s">
        <v>57</v>
      </c>
      <c r="J23" s="185"/>
      <c r="K23" s="185"/>
      <c r="L23" s="185"/>
      <c r="M23" s="185"/>
      <c r="P23" s="83"/>
      <c r="Q23" s="83"/>
      <c r="R23" s="184" t="s">
        <v>52</v>
      </c>
      <c r="S23" s="184"/>
      <c r="T23" s="184"/>
      <c r="U23" s="184"/>
      <c r="V23" s="184"/>
      <c r="Y23" s="83"/>
      <c r="Z23" s="83"/>
      <c r="AA23" s="83"/>
      <c r="AB23" s="83"/>
      <c r="AC23" s="183" t="s">
        <v>51</v>
      </c>
      <c r="AD23" s="183"/>
      <c r="AE23" s="83"/>
    </row>
    <row r="24" spans="1:31" ht="18">
      <c r="P24" s="83"/>
      <c r="Q24" s="83"/>
      <c r="R24" s="83"/>
      <c r="S24" s="83"/>
      <c r="T24" s="83"/>
      <c r="U24" s="83"/>
    </row>
  </sheetData>
  <mergeCells count="15">
    <mergeCell ref="AC23:AD23"/>
    <mergeCell ref="R23:V23"/>
    <mergeCell ref="I23:M23"/>
    <mergeCell ref="H22:L22"/>
    <mergeCell ref="P22:T22"/>
    <mergeCell ref="Y22:AC22"/>
    <mergeCell ref="H21:L21"/>
    <mergeCell ref="P21:T21"/>
    <mergeCell ref="Y21:AC21"/>
    <mergeCell ref="J2:K2"/>
    <mergeCell ref="M2:V2"/>
    <mergeCell ref="C3:H3"/>
    <mergeCell ref="M3:V3"/>
    <mergeCell ref="B4:D4"/>
    <mergeCell ref="C2:H2"/>
  </mergeCells>
  <phoneticPr fontId="0" type="noConversion"/>
  <conditionalFormatting sqref="N6 AF7:AF15">
    <cfRule type="cellIs" dxfId="2" priority="2" stopIfTrue="1" operator="equal">
      <formula>0</formula>
    </cfRule>
  </conditionalFormatting>
  <conditionalFormatting sqref="P6:S6">
    <cfRule type="cellIs" dxfId="1" priority="3" stopIfTrue="1" operator="equal">
      <formula>0</formula>
    </cfRule>
  </conditionalFormatting>
  <conditionalFormatting sqref="AF8:AF15">
    <cfRule type="cellIs" dxfId="0" priority="1" stopIfTrue="1" operator="equal">
      <formula>0</formula>
    </cfRule>
  </conditionalFormatting>
  <pageMargins left="0.35433070866141736" right="0.27559055118110237" top="0.51181102362204722" bottom="0.86614173228346458" header="0.27559055118110237" footer="0.51181102362204722"/>
  <pageSetup paperSize="9" scale="62" orientation="landscape" horizontalDpi="4294967293" r:id="rId1"/>
  <headerFooter alignWithMargins="0">
    <oddHeader xml:space="preserve">&amp;R&amp;"Arial,Gras"&amp;14   </oddHeader>
    <oddFooter>&amp;C&amp;"Arial,Gras"&amp;14&amp;A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61">
    <pageSetUpPr fitToPage="1"/>
  </sheetPr>
  <dimension ref="A1:G18"/>
  <sheetViews>
    <sheetView workbookViewId="0">
      <selection activeCell="G13" sqref="G13"/>
    </sheetView>
  </sheetViews>
  <sheetFormatPr baseColWidth="10" defaultRowHeight="15.75"/>
  <cols>
    <col min="1" max="1" width="24.5703125" style="67" customWidth="1"/>
    <col min="2" max="2" width="30.28515625" style="67" customWidth="1"/>
    <col min="3" max="3" width="11.5703125" style="67" customWidth="1"/>
    <col min="4" max="4" width="12.7109375" style="67" customWidth="1"/>
    <col min="5" max="5" width="4.85546875" style="67" customWidth="1"/>
    <col min="6" max="6" width="4.85546875" style="68" customWidth="1"/>
    <col min="7" max="16384" width="11.42578125" style="19"/>
  </cols>
  <sheetData>
    <row r="1" spans="1:7" s="63" customFormat="1" ht="9.75" customHeight="1">
      <c r="A1" s="40"/>
      <c r="B1" s="40"/>
      <c r="C1" s="40"/>
      <c r="D1" s="40"/>
      <c r="E1" s="40"/>
      <c r="F1" s="43"/>
    </row>
    <row r="2" spans="1:7" s="31" customFormat="1" ht="63" customHeight="1">
      <c r="F2" s="32"/>
      <c r="G2" s="32"/>
    </row>
    <row r="3" spans="1:7" s="31" customFormat="1" ht="25.5" customHeight="1">
      <c r="A3" s="33" t="s">
        <v>44</v>
      </c>
      <c r="B3" s="64" t="str">
        <f>saison</f>
        <v>2018-2019</v>
      </c>
      <c r="C3" s="65"/>
      <c r="D3" s="34"/>
    </row>
    <row r="4" spans="1:7" s="31" customFormat="1" ht="21" customHeight="1">
      <c r="A4" s="33" t="s">
        <v>46</v>
      </c>
      <c r="B4" s="64" t="s">
        <v>130</v>
      </c>
      <c r="C4" s="65"/>
      <c r="D4" s="34"/>
    </row>
    <row r="5" spans="1:7" s="63" customFormat="1">
      <c r="A5" s="40"/>
      <c r="B5" s="40"/>
      <c r="C5" s="40"/>
      <c r="D5" s="40"/>
      <c r="E5" s="40"/>
      <c r="F5" s="43"/>
    </row>
    <row r="6" spans="1:7" s="63" customFormat="1" ht="18">
      <c r="A6" s="33" t="s">
        <v>45</v>
      </c>
      <c r="B6" s="64" t="s">
        <v>124</v>
      </c>
      <c r="C6" s="66"/>
    </row>
    <row r="7" spans="1:7" s="63" customFormat="1" ht="18">
      <c r="A7" s="33" t="s">
        <v>47</v>
      </c>
      <c r="B7" s="64" t="s">
        <v>131</v>
      </c>
      <c r="C7" s="65"/>
    </row>
    <row r="8" spans="1:7">
      <c r="A8" s="54"/>
      <c r="B8" s="54"/>
      <c r="C8" s="54"/>
      <c r="D8" s="54"/>
      <c r="E8" s="54"/>
      <c r="F8" s="56"/>
    </row>
    <row r="10" spans="1:7" ht="16.5" thickBot="1">
      <c r="B10" s="54"/>
    </row>
    <row r="11" spans="1:7" ht="21.75" customHeight="1">
      <c r="A11" s="79" t="s">
        <v>53</v>
      </c>
      <c r="B11" s="87" t="s">
        <v>122</v>
      </c>
      <c r="C11" s="88">
        <v>1</v>
      </c>
    </row>
    <row r="12" spans="1:7" ht="21.75" customHeight="1">
      <c r="B12" s="89" t="s">
        <v>129</v>
      </c>
      <c r="C12" s="90">
        <v>2</v>
      </c>
    </row>
    <row r="13" spans="1:7" ht="21.75" customHeight="1">
      <c r="B13" s="89" t="s">
        <v>126</v>
      </c>
      <c r="C13" s="90">
        <v>3</v>
      </c>
    </row>
    <row r="14" spans="1:7" ht="21.75" customHeight="1">
      <c r="B14" s="89" t="s">
        <v>124</v>
      </c>
      <c r="C14" s="90">
        <v>4</v>
      </c>
    </row>
    <row r="15" spans="1:7" ht="21.75" customHeight="1">
      <c r="B15" s="89" t="s">
        <v>123</v>
      </c>
      <c r="C15" s="90">
        <v>5</v>
      </c>
    </row>
    <row r="16" spans="1:7" ht="21.75" customHeight="1">
      <c r="B16" s="89" t="s">
        <v>125</v>
      </c>
      <c r="C16" s="90">
        <v>6</v>
      </c>
    </row>
    <row r="17" spans="2:3" ht="21.75" customHeight="1">
      <c r="B17" s="89" t="s">
        <v>128</v>
      </c>
      <c r="C17" s="90">
        <v>7</v>
      </c>
    </row>
    <row r="18" spans="2:3" ht="21.75" customHeight="1" thickBot="1">
      <c r="B18" s="91" t="s">
        <v>127</v>
      </c>
      <c r="C18" s="92">
        <v>8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9">
    <pageSetUpPr fitToPage="1"/>
  </sheetPr>
  <dimension ref="A7:H37"/>
  <sheetViews>
    <sheetView topLeftCell="A10" workbookViewId="0">
      <selection activeCell="G16" sqref="G16"/>
    </sheetView>
  </sheetViews>
  <sheetFormatPr baseColWidth="10" defaultRowHeight="12.75"/>
  <cols>
    <col min="1" max="1" width="14.7109375" style="19" customWidth="1"/>
    <col min="2" max="2" width="17.28515625" style="19" customWidth="1"/>
    <col min="3" max="3" width="15.85546875" style="19" customWidth="1"/>
    <col min="4" max="4" width="13.42578125" style="19" customWidth="1"/>
    <col min="5" max="5" width="14.7109375" style="19" customWidth="1"/>
    <col min="6" max="6" width="14.140625" style="19" customWidth="1"/>
    <col min="7" max="7" width="32.7109375" style="19" customWidth="1"/>
    <col min="8" max="8" width="6.85546875" style="19" customWidth="1"/>
    <col min="9" max="9" width="11.42578125" style="19"/>
    <col min="10" max="10" width="28.140625" style="19" customWidth="1"/>
    <col min="11" max="16384" width="11.42578125" style="19"/>
  </cols>
  <sheetData>
    <row r="7" spans="1:8" ht="18.75" thickBot="1">
      <c r="B7" s="106" t="s">
        <v>44</v>
      </c>
      <c r="C7" s="189" t="str">
        <f>saison</f>
        <v>2018-2019</v>
      </c>
      <c r="D7" s="190"/>
      <c r="E7" s="107"/>
      <c r="F7" s="106" t="s">
        <v>45</v>
      </c>
      <c r="G7" s="108" t="str">
        <f>lieu</f>
        <v>MULHOUSE</v>
      </c>
    </row>
    <row r="8" spans="1:8" ht="18.75" thickBot="1">
      <c r="B8" s="106" t="s">
        <v>46</v>
      </c>
      <c r="C8" s="191" t="str">
        <f>date</f>
        <v>25 ET 26 MAI 2019</v>
      </c>
      <c r="D8" s="192"/>
      <c r="E8" s="193"/>
    </row>
    <row r="9" spans="1:8" ht="15">
      <c r="B9" s="109"/>
      <c r="C9" s="109"/>
      <c r="D9" s="109"/>
      <c r="E9" s="109"/>
    </row>
    <row r="10" spans="1:8">
      <c r="B10" s="19" t="s">
        <v>63</v>
      </c>
      <c r="E10" s="110"/>
    </row>
    <row r="11" spans="1:8">
      <c r="E11" s="110"/>
    </row>
    <row r="12" spans="1:8" s="73" customFormat="1" ht="18" customHeight="1">
      <c r="A12" s="111" t="s">
        <v>64</v>
      </c>
      <c r="B12" s="111" t="s">
        <v>58</v>
      </c>
      <c r="C12" s="111" t="s">
        <v>65</v>
      </c>
      <c r="D12" s="111" t="s">
        <v>66</v>
      </c>
      <c r="E12" s="111" t="s">
        <v>67</v>
      </c>
      <c r="F12" s="111" t="s">
        <v>68</v>
      </c>
      <c r="G12" s="111" t="s">
        <v>69</v>
      </c>
      <c r="H12" s="111" t="s">
        <v>121</v>
      </c>
    </row>
    <row r="13" spans="1:8" s="73" customFormat="1" ht="40.5" customHeight="1">
      <c r="A13" s="112" t="s">
        <v>70</v>
      </c>
      <c r="B13" s="113"/>
      <c r="C13" s="113"/>
      <c r="D13" s="130"/>
      <c r="E13" s="130"/>
      <c r="F13" s="130"/>
      <c r="G13" s="112"/>
      <c r="H13" s="144"/>
    </row>
    <row r="14" spans="1:8" s="73" customFormat="1" ht="40.5" customHeight="1">
      <c r="A14" s="131" t="s">
        <v>71</v>
      </c>
      <c r="B14" s="113"/>
      <c r="C14" s="113"/>
      <c r="D14" s="112"/>
      <c r="E14" s="112"/>
      <c r="F14" s="130"/>
      <c r="G14" s="112"/>
      <c r="H14" s="144"/>
    </row>
    <row r="15" spans="1:8" s="73" customFormat="1" ht="40.5" customHeight="1">
      <c r="A15" s="112" t="s">
        <v>71</v>
      </c>
      <c r="B15" s="113"/>
      <c r="C15" s="113"/>
      <c r="D15" s="130"/>
      <c r="E15" s="112"/>
      <c r="F15" s="130"/>
      <c r="G15" s="112"/>
      <c r="H15" s="144"/>
    </row>
    <row r="16" spans="1:8" s="73" customFormat="1" ht="40.5" customHeight="1">
      <c r="A16" s="112" t="s">
        <v>71</v>
      </c>
      <c r="B16" s="113"/>
      <c r="C16" s="113"/>
      <c r="D16" s="130"/>
      <c r="E16" s="112"/>
      <c r="F16" s="130"/>
      <c r="G16" s="112"/>
      <c r="H16" s="144"/>
    </row>
    <row r="17" spans="1:8" s="73" customFormat="1" ht="40.5" customHeight="1">
      <c r="A17" s="112" t="s">
        <v>71</v>
      </c>
      <c r="B17" s="113"/>
      <c r="C17" s="113"/>
      <c r="D17" s="130"/>
      <c r="E17" s="112"/>
      <c r="F17" s="130"/>
      <c r="G17" s="112"/>
      <c r="H17" s="144"/>
    </row>
    <row r="18" spans="1:8" s="73" customFormat="1" ht="40.5" customHeight="1">
      <c r="A18" s="112" t="s">
        <v>71</v>
      </c>
      <c r="B18" s="113"/>
      <c r="C18" s="113"/>
      <c r="D18" s="130"/>
      <c r="E18" s="112"/>
      <c r="F18" s="130"/>
      <c r="G18" s="112"/>
      <c r="H18" s="144"/>
    </row>
    <row r="19" spans="1:8" s="73" customFormat="1" ht="40.5" customHeight="1">
      <c r="A19" s="112" t="s">
        <v>71</v>
      </c>
      <c r="B19" s="113"/>
      <c r="C19" s="113"/>
      <c r="D19" s="130"/>
      <c r="E19" s="112"/>
      <c r="F19" s="130"/>
      <c r="G19" s="112"/>
      <c r="H19" s="144"/>
    </row>
    <row r="20" spans="1:8" s="73" customFormat="1" ht="40.5" customHeight="1">
      <c r="A20" s="112" t="s">
        <v>71</v>
      </c>
      <c r="B20" s="113"/>
      <c r="C20" s="113"/>
      <c r="D20" s="130"/>
      <c r="E20" s="112"/>
      <c r="F20" s="130"/>
      <c r="G20" s="112"/>
      <c r="H20" s="144"/>
    </row>
    <row r="21" spans="1:8" s="73" customFormat="1" ht="40.5" customHeight="1">
      <c r="A21" s="112" t="s">
        <v>71</v>
      </c>
      <c r="B21" s="113"/>
      <c r="C21" s="113"/>
      <c r="D21" s="112"/>
      <c r="E21" s="112"/>
      <c r="F21" s="130"/>
      <c r="G21" s="112"/>
      <c r="H21" s="144"/>
    </row>
    <row r="22" spans="1:8" s="73" customFormat="1" ht="40.5" customHeight="1">
      <c r="A22" s="112" t="s">
        <v>71</v>
      </c>
      <c r="B22" s="113"/>
      <c r="C22" s="113"/>
      <c r="D22" s="130"/>
      <c r="E22" s="112"/>
      <c r="F22" s="130"/>
      <c r="G22" s="112"/>
      <c r="H22" s="144"/>
    </row>
    <row r="23" spans="1:8" s="73" customFormat="1" ht="40.5" customHeight="1">
      <c r="A23" s="112" t="s">
        <v>71</v>
      </c>
      <c r="B23" s="113"/>
      <c r="C23" s="113"/>
      <c r="D23" s="130"/>
      <c r="E23" s="112"/>
      <c r="F23" s="130"/>
      <c r="G23" s="112"/>
      <c r="H23" s="144"/>
    </row>
    <row r="24" spans="1:8" s="73" customFormat="1" ht="40.5" customHeight="1">
      <c r="A24" s="112" t="s">
        <v>71</v>
      </c>
      <c r="B24" s="113"/>
      <c r="C24" s="113"/>
      <c r="D24" s="130"/>
      <c r="E24" s="112"/>
      <c r="F24" s="130"/>
      <c r="G24" s="112"/>
      <c r="H24" s="144"/>
    </row>
    <row r="25" spans="1:8" s="73" customFormat="1" ht="40.5" customHeight="1">
      <c r="A25" s="112" t="s">
        <v>71</v>
      </c>
      <c r="B25" s="113"/>
      <c r="C25" s="113"/>
      <c r="D25" s="130"/>
      <c r="E25" s="112"/>
      <c r="F25" s="130"/>
      <c r="G25" s="112"/>
      <c r="H25" s="144"/>
    </row>
    <row r="26" spans="1:8" s="73" customFormat="1" ht="40.5" customHeight="1">
      <c r="A26" s="112" t="s">
        <v>71</v>
      </c>
      <c r="B26" s="113"/>
      <c r="C26" s="113"/>
      <c r="D26" s="112"/>
      <c r="E26" s="112"/>
      <c r="F26" s="130"/>
      <c r="G26" s="112"/>
      <c r="H26" s="144"/>
    </row>
    <row r="27" spans="1:8" s="73" customFormat="1" ht="40.5" customHeight="1">
      <c r="A27" s="112" t="s">
        <v>71</v>
      </c>
      <c r="B27" s="113"/>
      <c r="C27" s="113"/>
      <c r="D27" s="130"/>
      <c r="E27" s="112"/>
      <c r="F27" s="130"/>
      <c r="G27" s="112"/>
      <c r="H27" s="144"/>
    </row>
    <row r="28" spans="1:8" s="73" customFormat="1" ht="40.5" customHeight="1">
      <c r="A28" s="112" t="s">
        <v>71</v>
      </c>
      <c r="B28" s="113"/>
      <c r="C28" s="113"/>
      <c r="D28" s="112"/>
      <c r="E28" s="112"/>
      <c r="F28" s="130"/>
      <c r="G28" s="112"/>
      <c r="H28" s="144"/>
    </row>
    <row r="29" spans="1:8" s="73" customFormat="1" ht="40.5" customHeight="1">
      <c r="A29" s="112" t="s">
        <v>71</v>
      </c>
      <c r="B29" s="113"/>
      <c r="C29" s="113"/>
      <c r="D29" s="130"/>
      <c r="E29" s="112"/>
      <c r="F29" s="130"/>
      <c r="G29" s="112"/>
      <c r="H29" s="144"/>
    </row>
    <row r="30" spans="1:8" s="73" customFormat="1" ht="40.5" customHeight="1">
      <c r="A30" s="112" t="s">
        <v>71</v>
      </c>
      <c r="B30" s="113"/>
      <c r="C30" s="113"/>
      <c r="D30" s="130"/>
      <c r="E30" s="112"/>
      <c r="F30" s="130"/>
      <c r="G30" s="112"/>
      <c r="H30" s="144"/>
    </row>
    <row r="31" spans="1:8" s="73" customFormat="1" ht="40.5" customHeight="1">
      <c r="A31" s="112" t="s">
        <v>71</v>
      </c>
      <c r="B31" s="113"/>
      <c r="C31" s="113"/>
      <c r="D31" s="112"/>
      <c r="E31" s="112"/>
      <c r="F31" s="130"/>
      <c r="G31" s="112"/>
      <c r="H31" s="144"/>
    </row>
    <row r="32" spans="1:8" s="73" customFormat="1" ht="40.5" customHeight="1">
      <c r="A32" s="112" t="s">
        <v>71</v>
      </c>
      <c r="B32" s="113"/>
      <c r="C32" s="113"/>
      <c r="D32" s="130"/>
      <c r="E32" s="112"/>
      <c r="F32" s="130"/>
      <c r="G32" s="112"/>
      <c r="H32" s="144"/>
    </row>
    <row r="33" spans="1:8" s="73" customFormat="1" ht="40.5" customHeight="1">
      <c r="A33" s="112" t="s">
        <v>71</v>
      </c>
      <c r="B33" s="113"/>
      <c r="C33" s="113"/>
      <c r="D33" s="130"/>
      <c r="E33" s="112"/>
      <c r="F33" s="130"/>
      <c r="G33" s="112"/>
      <c r="H33" s="144"/>
    </row>
    <row r="34" spans="1:8" s="73" customFormat="1" ht="40.5" customHeight="1">
      <c r="A34" s="112" t="s">
        <v>71</v>
      </c>
      <c r="B34" s="113"/>
      <c r="C34" s="113"/>
      <c r="D34" s="130"/>
      <c r="E34" s="112"/>
      <c r="F34" s="130"/>
      <c r="G34" s="112"/>
      <c r="H34" s="144"/>
    </row>
    <row r="35" spans="1:8" s="73" customFormat="1" ht="40.5" customHeight="1">
      <c r="A35" s="112" t="s">
        <v>71</v>
      </c>
      <c r="B35" s="113"/>
      <c r="C35" s="113"/>
      <c r="D35" s="130"/>
      <c r="E35" s="112"/>
      <c r="F35" s="130"/>
      <c r="G35" s="112"/>
      <c r="H35" s="144"/>
    </row>
    <row r="36" spans="1:8" s="73" customFormat="1" ht="40.5" customHeight="1">
      <c r="A36" s="112" t="s">
        <v>71</v>
      </c>
      <c r="B36" s="113"/>
      <c r="C36" s="113"/>
      <c r="D36" s="130"/>
      <c r="E36" s="112"/>
      <c r="F36" s="130"/>
      <c r="G36" s="112"/>
      <c r="H36" s="144"/>
    </row>
    <row r="37" spans="1:8" s="73" customFormat="1" ht="40.5" customHeight="1">
      <c r="A37" s="112" t="s">
        <v>71</v>
      </c>
      <c r="B37" s="113"/>
      <c r="C37" s="113"/>
      <c r="D37" s="112"/>
      <c r="E37" s="112"/>
      <c r="F37" s="130"/>
      <c r="G37" s="112"/>
      <c r="H37" s="144"/>
    </row>
  </sheetData>
  <mergeCells count="2">
    <mergeCell ref="C7:D7"/>
    <mergeCell ref="C8:E8"/>
  </mergeCells>
  <phoneticPr fontId="19" type="noConversion"/>
  <pageMargins left="0.37" right="0.35" top="0.57999999999999996" bottom="0.6" header="0.31496062992125984" footer="0.31496062992125984"/>
  <pageSetup paperSize="9" scale="65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3">
    <pageSetUpPr fitToPage="1"/>
  </sheetPr>
  <dimension ref="A1:P22"/>
  <sheetViews>
    <sheetView workbookViewId="0">
      <selection activeCell="J29" sqref="J29"/>
    </sheetView>
  </sheetViews>
  <sheetFormatPr baseColWidth="10" defaultRowHeight="12.75"/>
  <cols>
    <col min="1" max="6" width="11.42578125" style="73"/>
    <col min="7" max="7" width="6.7109375" style="73" customWidth="1"/>
    <col min="8" max="8" width="11.42578125" style="73"/>
    <col min="9" max="9" width="8.5703125" style="73" customWidth="1"/>
    <col min="10" max="10" width="7.5703125" style="73" customWidth="1"/>
    <col min="11" max="11" width="14" style="73" customWidth="1"/>
    <col min="12" max="12" width="13.7109375" style="73" customWidth="1"/>
    <col min="13" max="13" width="8.7109375" style="73" customWidth="1"/>
    <col min="14" max="14" width="14.140625" style="73" customWidth="1"/>
    <col min="15" max="15" width="8.5703125" style="73" customWidth="1"/>
    <col min="16" max="16384" width="11.42578125" style="73"/>
  </cols>
  <sheetData>
    <row r="1" spans="1:16" ht="15.75">
      <c r="A1" s="194" t="s">
        <v>90</v>
      </c>
      <c r="B1" s="194"/>
      <c r="C1" s="194"/>
      <c r="D1" s="71"/>
      <c r="E1" s="71"/>
      <c r="F1" s="71"/>
      <c r="G1" s="71"/>
      <c r="H1" s="71"/>
      <c r="I1" s="195" t="s">
        <v>25</v>
      </c>
      <c r="J1" s="195"/>
      <c r="K1" s="195"/>
      <c r="L1" s="195"/>
      <c r="M1" s="71"/>
      <c r="N1" s="71"/>
      <c r="O1" s="71"/>
      <c r="P1" s="72"/>
    </row>
    <row r="2" spans="1:16">
      <c r="A2" s="30"/>
      <c r="B2" s="30"/>
      <c r="C2" s="30"/>
      <c r="D2" s="71"/>
      <c r="E2" s="71"/>
      <c r="F2" s="71"/>
      <c r="G2" s="71"/>
      <c r="H2" s="71"/>
      <c r="I2" s="71"/>
      <c r="J2" s="72"/>
      <c r="K2" s="72"/>
    </row>
    <row r="3" spans="1:16">
      <c r="A3" s="30"/>
      <c r="B3" s="30"/>
      <c r="C3" s="30"/>
      <c r="D3" s="71"/>
      <c r="E3" s="71"/>
      <c r="F3" s="71"/>
      <c r="G3" s="71"/>
      <c r="H3" s="132" t="s">
        <v>118</v>
      </c>
      <c r="I3" s="133"/>
      <c r="J3" s="72"/>
      <c r="K3" s="72"/>
    </row>
    <row r="4" spans="1:16">
      <c r="A4" s="30"/>
      <c r="B4" s="30"/>
      <c r="C4" s="30"/>
      <c r="D4" s="71"/>
      <c r="E4" s="71"/>
      <c r="F4" s="71"/>
      <c r="G4" s="71"/>
      <c r="H4" s="69" t="s">
        <v>81</v>
      </c>
      <c r="I4" s="71"/>
      <c r="J4" s="71"/>
      <c r="K4" s="72"/>
    </row>
    <row r="5" spans="1:16">
      <c r="A5" s="30"/>
      <c r="B5" s="30"/>
      <c r="C5" s="30"/>
      <c r="D5" s="71"/>
      <c r="E5" s="71"/>
      <c r="F5" s="71"/>
      <c r="G5" s="71"/>
      <c r="H5" s="69" t="s">
        <v>82</v>
      </c>
      <c r="I5" s="71"/>
      <c r="J5" s="71"/>
      <c r="K5" s="72"/>
    </row>
    <row r="6" spans="1:16">
      <c r="A6" s="72"/>
      <c r="B6" s="72"/>
      <c r="C6" s="72"/>
      <c r="D6" s="71"/>
      <c r="E6" s="71"/>
      <c r="F6" s="71"/>
      <c r="G6" s="71"/>
      <c r="H6" s="71"/>
      <c r="I6" s="71"/>
      <c r="J6" s="71"/>
      <c r="K6" s="72"/>
    </row>
    <row r="7" spans="1:16" ht="13.5" thickBot="1">
      <c r="A7" s="196" t="s">
        <v>26</v>
      </c>
      <c r="B7" s="72"/>
      <c r="C7" s="72"/>
      <c r="D7" s="71"/>
      <c r="E7" s="71"/>
      <c r="F7" s="71"/>
      <c r="G7" s="71"/>
      <c r="H7" s="71"/>
      <c r="I7" s="71"/>
      <c r="J7" s="71"/>
      <c r="K7" s="72"/>
    </row>
    <row r="8" spans="1:16" ht="17.25" thickTop="1" thickBot="1">
      <c r="A8" s="197"/>
      <c r="B8" s="74" t="s">
        <v>27</v>
      </c>
      <c r="C8" s="72"/>
      <c r="D8" s="71"/>
      <c r="E8" s="71"/>
      <c r="F8" s="71"/>
      <c r="G8" s="71"/>
      <c r="H8" s="132" t="s">
        <v>117</v>
      </c>
      <c r="I8" s="132"/>
      <c r="J8" s="71"/>
      <c r="K8" s="75" t="s">
        <v>28</v>
      </c>
    </row>
    <row r="9" spans="1:16" ht="16.5" thickTop="1" thickBot="1">
      <c r="A9" s="76" t="s">
        <v>11</v>
      </c>
      <c r="B9" s="77" t="s">
        <v>29</v>
      </c>
      <c r="C9" s="72"/>
      <c r="D9" s="71" t="s">
        <v>81</v>
      </c>
      <c r="E9" s="71"/>
      <c r="F9" s="71"/>
      <c r="G9" s="71"/>
      <c r="H9" s="69" t="s">
        <v>83</v>
      </c>
      <c r="I9" s="71"/>
      <c r="J9" s="71"/>
      <c r="K9" s="75" t="s">
        <v>30</v>
      </c>
    </row>
    <row r="10" spans="1:16" ht="16.5" thickTop="1" thickBot="1">
      <c r="A10" s="76" t="s">
        <v>12</v>
      </c>
      <c r="B10" s="77" t="s">
        <v>31</v>
      </c>
      <c r="C10" s="72"/>
      <c r="D10" s="71" t="s">
        <v>82</v>
      </c>
      <c r="E10" s="71"/>
      <c r="F10" s="71"/>
      <c r="G10" s="71"/>
      <c r="H10" s="69" t="s">
        <v>84</v>
      </c>
      <c r="I10" s="71"/>
      <c r="J10" s="71"/>
      <c r="K10" s="75" t="s">
        <v>32</v>
      </c>
    </row>
    <row r="11" spans="1:16" ht="16.5" thickTop="1" thickBot="1">
      <c r="A11" s="76" t="s">
        <v>13</v>
      </c>
      <c r="B11" s="77" t="s">
        <v>33</v>
      </c>
      <c r="C11" s="72"/>
      <c r="D11" s="71" t="s">
        <v>83</v>
      </c>
      <c r="E11" s="71"/>
      <c r="F11" s="71"/>
      <c r="G11" s="71"/>
      <c r="H11" s="71"/>
      <c r="I11" s="71"/>
      <c r="J11" s="71"/>
      <c r="K11" s="75" t="s">
        <v>34</v>
      </c>
    </row>
    <row r="12" spans="1:16" ht="16.5" thickTop="1" thickBot="1">
      <c r="A12" s="76" t="s">
        <v>14</v>
      </c>
      <c r="B12" s="77" t="s">
        <v>35</v>
      </c>
      <c r="C12" s="72"/>
      <c r="D12" s="71" t="s">
        <v>84</v>
      </c>
      <c r="E12" s="71"/>
      <c r="F12" s="71"/>
      <c r="G12" s="71"/>
      <c r="H12" s="71"/>
      <c r="I12" s="71"/>
      <c r="J12" s="71"/>
      <c r="K12" s="75" t="s">
        <v>36</v>
      </c>
    </row>
    <row r="13" spans="1:16" ht="16.5" thickTop="1" thickBot="1">
      <c r="A13" s="76" t="s">
        <v>15</v>
      </c>
      <c r="B13" s="77" t="s">
        <v>37</v>
      </c>
      <c r="C13" s="72"/>
      <c r="D13" s="71" t="s">
        <v>85</v>
      </c>
      <c r="E13" s="71"/>
      <c r="F13" s="71"/>
      <c r="G13" s="71"/>
      <c r="H13" s="132" t="s">
        <v>116</v>
      </c>
      <c r="I13" s="132"/>
      <c r="J13" s="71"/>
      <c r="K13" s="75" t="s">
        <v>38</v>
      </c>
    </row>
    <row r="14" spans="1:16" ht="16.5" thickTop="1" thickBot="1">
      <c r="A14" s="76" t="s">
        <v>16</v>
      </c>
      <c r="B14" s="77" t="s">
        <v>39</v>
      </c>
      <c r="C14" s="72"/>
      <c r="D14" s="71" t="s">
        <v>86</v>
      </c>
      <c r="E14" s="71"/>
      <c r="F14" s="71"/>
      <c r="G14" s="71"/>
      <c r="H14" s="69" t="s">
        <v>85</v>
      </c>
      <c r="I14" s="71"/>
      <c r="J14" s="71"/>
      <c r="K14" s="75" t="s">
        <v>40</v>
      </c>
    </row>
    <row r="15" spans="1:16" ht="15.75" customHeight="1" thickTop="1" thickBot="1">
      <c r="A15" s="76" t="s">
        <v>17</v>
      </c>
      <c r="B15" s="77" t="s">
        <v>41</v>
      </c>
      <c r="C15" s="72"/>
      <c r="D15" s="71" t="s">
        <v>87</v>
      </c>
      <c r="E15" s="71"/>
      <c r="F15" s="71"/>
      <c r="G15" s="71"/>
      <c r="H15" s="69" t="s">
        <v>86</v>
      </c>
      <c r="I15" s="71"/>
      <c r="J15" s="71"/>
      <c r="K15" s="75" t="s">
        <v>42</v>
      </c>
    </row>
    <row r="16" spans="1:16" ht="15.75" customHeight="1" thickTop="1">
      <c r="A16" s="76" t="s">
        <v>18</v>
      </c>
      <c r="B16" s="77" t="s">
        <v>43</v>
      </c>
      <c r="C16" s="72"/>
      <c r="D16" s="71" t="s">
        <v>88</v>
      </c>
      <c r="E16" s="71"/>
      <c r="F16" s="71"/>
      <c r="G16" s="71"/>
      <c r="H16" s="71"/>
      <c r="I16" s="71"/>
      <c r="J16" s="71"/>
      <c r="K16" s="72"/>
    </row>
    <row r="17" spans="1:11" ht="15.75" customHeight="1">
      <c r="A17" s="72"/>
      <c r="B17" s="72"/>
      <c r="C17" s="72"/>
      <c r="D17" s="71"/>
      <c r="E17" s="71"/>
      <c r="F17" s="71"/>
      <c r="G17" s="71"/>
      <c r="H17" s="132"/>
      <c r="I17" s="132"/>
      <c r="J17" s="71"/>
      <c r="K17" s="72"/>
    </row>
    <row r="18" spans="1:11" ht="15.75" customHeight="1">
      <c r="A18" s="72"/>
      <c r="B18" s="72"/>
      <c r="C18" s="72"/>
      <c r="D18" s="71"/>
      <c r="E18" s="71"/>
      <c r="F18" s="71"/>
      <c r="G18" s="71"/>
      <c r="H18" s="132" t="s">
        <v>115</v>
      </c>
      <c r="I18" s="132"/>
      <c r="J18" s="71"/>
      <c r="K18" s="72"/>
    </row>
    <row r="19" spans="1:11" ht="15.75" customHeight="1">
      <c r="A19" s="72"/>
      <c r="B19" s="72"/>
      <c r="C19" s="72"/>
      <c r="D19" s="71"/>
      <c r="E19" s="71"/>
      <c r="F19" s="71"/>
      <c r="G19" s="71"/>
      <c r="H19" s="69" t="s">
        <v>87</v>
      </c>
      <c r="I19" s="71"/>
      <c r="J19" s="71"/>
      <c r="K19" s="72"/>
    </row>
    <row r="20" spans="1:11" ht="15.75" customHeight="1">
      <c r="A20" s="72"/>
      <c r="B20" s="72"/>
      <c r="C20" s="72"/>
      <c r="D20" s="71"/>
      <c r="E20" s="71"/>
      <c r="F20" s="71"/>
      <c r="G20" s="71"/>
      <c r="H20" s="69" t="s">
        <v>88</v>
      </c>
      <c r="I20" s="78"/>
      <c r="J20" s="72"/>
      <c r="K20" s="72"/>
    </row>
    <row r="21" spans="1:11">
      <c r="A21" s="72"/>
      <c r="B21" s="72"/>
      <c r="C21" s="72"/>
      <c r="D21" s="71"/>
      <c r="E21" s="71"/>
      <c r="F21" s="71"/>
      <c r="G21" s="71"/>
      <c r="H21" s="78"/>
      <c r="I21" s="78"/>
      <c r="J21" s="72"/>
      <c r="K21" s="72"/>
    </row>
    <row r="22" spans="1:11">
      <c r="E22" s="70"/>
    </row>
  </sheetData>
  <mergeCells count="3">
    <mergeCell ref="A1:C1"/>
    <mergeCell ref="I1:L1"/>
    <mergeCell ref="A7:A8"/>
  </mergeCells>
  <phoneticPr fontId="0" type="noConversion"/>
  <pageMargins left="0.21" right="0.49" top="0.45" bottom="0.984251969" header="0.15" footer="0.4921259845"/>
  <pageSetup paperSize="9" scale="82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85</vt:i4>
      </vt:variant>
    </vt:vector>
  </HeadingPairs>
  <TitlesOfParts>
    <vt:vector size="91" baseType="lpstr">
      <vt:lpstr>Fiche de renseignements compéti</vt:lpstr>
      <vt:lpstr>terrain Filles</vt:lpstr>
      <vt:lpstr>Féminines</vt:lpstr>
      <vt:lpstr>Classement</vt:lpstr>
      <vt:lpstr>Emargement</vt:lpstr>
      <vt:lpstr>Organisation Filles</vt:lpstr>
      <vt:lpstr>_BLF1</vt:lpstr>
      <vt:lpstr>_BLF10</vt:lpstr>
      <vt:lpstr>_BLF11</vt:lpstr>
      <vt:lpstr>_BLF12</vt:lpstr>
      <vt:lpstr>_BLF13</vt:lpstr>
      <vt:lpstr>_BLF14</vt:lpstr>
      <vt:lpstr>_BLF15</vt:lpstr>
      <vt:lpstr>_BLF16</vt:lpstr>
      <vt:lpstr>_BLF17</vt:lpstr>
      <vt:lpstr>_BLF18</vt:lpstr>
      <vt:lpstr>_BLF19</vt:lpstr>
      <vt:lpstr>_BLF2</vt:lpstr>
      <vt:lpstr>_BLF20</vt:lpstr>
      <vt:lpstr>_BLF21</vt:lpstr>
      <vt:lpstr>_BLF22</vt:lpstr>
      <vt:lpstr>_BLF23</vt:lpstr>
      <vt:lpstr>_BLF24</vt:lpstr>
      <vt:lpstr>_BLF25</vt:lpstr>
      <vt:lpstr>_BLF26</vt:lpstr>
      <vt:lpstr>_BLF27</vt:lpstr>
      <vt:lpstr>_BLF28</vt:lpstr>
      <vt:lpstr>_BLF29</vt:lpstr>
      <vt:lpstr>_BLF3</vt:lpstr>
      <vt:lpstr>_BLF30</vt:lpstr>
      <vt:lpstr>_BLF31</vt:lpstr>
      <vt:lpstr>_BLF32</vt:lpstr>
      <vt:lpstr>_BLF4</vt:lpstr>
      <vt:lpstr>_BLF5</vt:lpstr>
      <vt:lpstr>_BLF6</vt:lpstr>
      <vt:lpstr>_BLF7</vt:lpstr>
      <vt:lpstr>_BLF8</vt:lpstr>
      <vt:lpstr>_BLF9</vt:lpstr>
      <vt:lpstr>_nf1</vt:lpstr>
      <vt:lpstr>_NF10</vt:lpstr>
      <vt:lpstr>_NF11</vt:lpstr>
      <vt:lpstr>_NF12</vt:lpstr>
      <vt:lpstr>_NF13</vt:lpstr>
      <vt:lpstr>_NF14</vt:lpstr>
      <vt:lpstr>_NF15</vt:lpstr>
      <vt:lpstr>_NF16</vt:lpstr>
      <vt:lpstr>_NF17</vt:lpstr>
      <vt:lpstr>_NF18</vt:lpstr>
      <vt:lpstr>_NF19</vt:lpstr>
      <vt:lpstr>_NF2</vt:lpstr>
      <vt:lpstr>_NF20</vt:lpstr>
      <vt:lpstr>_NF21</vt:lpstr>
      <vt:lpstr>_NF22</vt:lpstr>
      <vt:lpstr>_NF23</vt:lpstr>
      <vt:lpstr>_NF24</vt:lpstr>
      <vt:lpstr>_NF25</vt:lpstr>
      <vt:lpstr>_NF26</vt:lpstr>
      <vt:lpstr>_NF27</vt:lpstr>
      <vt:lpstr>_NF28</vt:lpstr>
      <vt:lpstr>_NF29</vt:lpstr>
      <vt:lpstr>_Nf3</vt:lpstr>
      <vt:lpstr>_NF30</vt:lpstr>
      <vt:lpstr>_NF31</vt:lpstr>
      <vt:lpstr>_NF32</vt:lpstr>
      <vt:lpstr>_NF4</vt:lpstr>
      <vt:lpstr>_NF5</vt:lpstr>
      <vt:lpstr>_NF6</vt:lpstr>
      <vt:lpstr>_NF7</vt:lpstr>
      <vt:lpstr>_NF8</vt:lpstr>
      <vt:lpstr>_NF9</vt:lpstr>
      <vt:lpstr>catégorie</vt:lpstr>
      <vt:lpstr>date</vt:lpstr>
      <vt:lpstr>durée1</vt:lpstr>
      <vt:lpstr>duréematch</vt:lpstr>
      <vt:lpstr>EQFA</vt:lpstr>
      <vt:lpstr>EQFB</vt:lpstr>
      <vt:lpstr>EQFC</vt:lpstr>
      <vt:lpstr>EQFD</vt:lpstr>
      <vt:lpstr>EQFE</vt:lpstr>
      <vt:lpstr>EQFF</vt:lpstr>
      <vt:lpstr>EQFG</vt:lpstr>
      <vt:lpstr>EQFH</vt:lpstr>
      <vt:lpstr>'terrain Filles'!Impression_des_titres</vt:lpstr>
      <vt:lpstr>lieu</vt:lpstr>
      <vt:lpstr>NoirF1</vt:lpstr>
      <vt:lpstr>saison</vt:lpstr>
      <vt:lpstr>Classement!Zone_d_impression</vt:lpstr>
      <vt:lpstr>Emargement!Zone_d_impression</vt:lpstr>
      <vt:lpstr>Féminines!Zone_d_impression</vt:lpstr>
      <vt:lpstr>'Organisation Filles'!Zone_d_impression</vt:lpstr>
      <vt:lpstr>'terrain Filles'!Zone_d_impression</vt:lpstr>
    </vt:vector>
  </TitlesOfParts>
  <Company>FFESSM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CNHS</dc:creator>
  <cp:lastModifiedBy>Rémy</cp:lastModifiedBy>
  <cp:lastPrinted>2020-03-29T17:40:43Z</cp:lastPrinted>
  <dcterms:created xsi:type="dcterms:W3CDTF">1997-11-08T13:41:57Z</dcterms:created>
  <dcterms:modified xsi:type="dcterms:W3CDTF">2020-10-02T08:38:03Z</dcterms:modified>
</cp:coreProperties>
</file>